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420" windowHeight="7920" tabRatio="769"/>
  </bookViews>
  <sheets>
    <sheet name="Important Information" sheetId="5" r:id="rId1"/>
    <sheet name="Calculate Morphine Equivalent" sheetId="2" r:id="rId2"/>
    <sheet name="Sheet1" sheetId="9" state="hidden" r:id="rId3"/>
    <sheet name="Total Dose Reduction" sheetId="7" r:id="rId4"/>
    <sheet name="Specific Dose Reduction" sheetId="8" r:id="rId5"/>
  </sheets>
  <definedNames>
    <definedName name="PIEDATA">OFFSET(Sheet1!$E$2,0,0,MAX(1,COUNT(Sheet1!$E$2:$E$10)),1)</definedName>
    <definedName name="_xlnm.Print_Area" localSheetId="1">'Calculate Morphine Equivalent'!$A$1:$AC$25</definedName>
    <definedName name="_xlnm.Print_Area" localSheetId="0">'Important Information'!$A$1:$E$21</definedName>
    <definedName name="_xlnm.Print_Area" localSheetId="4">'Specific Dose Reduction'!$A$1:$N$26</definedName>
    <definedName name="_xlnm.Print_Area" localSheetId="3">'Total Dose Reduction'!$A$1:$N$26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8" l="1"/>
  <c r="B48" i="8"/>
  <c r="B47" i="8"/>
  <c r="G5" i="8" s="1"/>
  <c r="L6" i="8" s="1"/>
  <c r="B46" i="8"/>
  <c r="B45" i="8"/>
  <c r="B44" i="8"/>
  <c r="A10" i="9"/>
  <c r="A9" i="9"/>
  <c r="A8" i="9"/>
  <c r="A7" i="9"/>
  <c r="A6" i="9"/>
  <c r="A5" i="9"/>
  <c r="A4" i="9"/>
  <c r="A3" i="9"/>
  <c r="A2" i="9"/>
  <c r="F22" i="2"/>
  <c r="F21" i="2"/>
  <c r="F20" i="2"/>
  <c r="F19" i="2"/>
  <c r="F18" i="2"/>
  <c r="F17" i="2"/>
  <c r="F16" i="2"/>
  <c r="F15" i="2"/>
  <c r="F14" i="2"/>
  <c r="B2" i="9" s="1"/>
  <c r="C2" i="9" s="1"/>
  <c r="B10" i="9" l="1"/>
  <c r="C10" i="9" s="1"/>
  <c r="B9" i="9"/>
  <c r="C9" i="9" s="1"/>
  <c r="B7" i="9"/>
  <c r="C7" i="9" s="1"/>
  <c r="B6" i="9"/>
  <c r="C6" i="9" s="1"/>
  <c r="B5" i="9"/>
  <c r="C5" i="9" s="1"/>
  <c r="B4" i="9"/>
  <c r="C4" i="9" s="1"/>
  <c r="B8" i="9"/>
  <c r="C8" i="9" s="1"/>
  <c r="B3" i="9"/>
  <c r="C3" i="9" s="1"/>
  <c r="F24" i="2"/>
  <c r="G4" i="7" s="1"/>
  <c r="L6" i="7" s="1"/>
  <c r="L7" i="7" s="1"/>
  <c r="L7" i="8"/>
  <c r="D4" i="9" l="1"/>
  <c r="D7" i="9"/>
  <c r="D10" i="9"/>
  <c r="D6" i="9"/>
  <c r="D9" i="9"/>
  <c r="D8" i="9"/>
  <c r="D5" i="9"/>
  <c r="D3" i="9"/>
  <c r="D2" i="9"/>
  <c r="L8" i="7"/>
  <c r="L8" i="8"/>
  <c r="E5" i="9" l="1"/>
  <c r="E8" i="9"/>
  <c r="E3" i="9"/>
  <c r="F10" i="9"/>
  <c r="E2" i="9"/>
  <c r="E4" i="9"/>
  <c r="F5" i="9"/>
  <c r="F2" i="9"/>
  <c r="F7" i="9"/>
  <c r="E7" i="9"/>
  <c r="E6" i="9"/>
  <c r="F4" i="9"/>
  <c r="F3" i="9"/>
  <c r="F9" i="9"/>
  <c r="F8" i="9"/>
  <c r="E10" i="9"/>
  <c r="F6" i="9"/>
  <c r="E9" i="9"/>
  <c r="L9" i="7"/>
  <c r="L10" i="7" s="1"/>
  <c r="L9" i="8"/>
  <c r="L10" i="8" l="1"/>
  <c r="L11" i="7"/>
  <c r="L11" i="8" l="1"/>
  <c r="L12" i="7"/>
  <c r="L13" i="7" l="1"/>
  <c r="L12" i="8"/>
  <c r="L13" i="8" l="1"/>
  <c r="L14" i="7"/>
  <c r="L15" i="7" l="1"/>
  <c r="L14" i="8"/>
  <c r="L16" i="7" l="1"/>
  <c r="L15" i="8"/>
  <c r="L16" i="8" l="1"/>
  <c r="L17" i="7"/>
  <c r="L17" i="8" l="1"/>
  <c r="L18" i="7"/>
  <c r="L19" i="7" l="1"/>
  <c r="L18" i="8"/>
  <c r="L19" i="8" l="1"/>
  <c r="L20" i="7"/>
  <c r="L20" i="8" l="1"/>
  <c r="L21" i="7"/>
  <c r="L21" i="8" l="1"/>
  <c r="L22" i="7"/>
  <c r="L23" i="7" l="1"/>
  <c r="L22" i="8"/>
  <c r="L24" i="7" l="1"/>
  <c r="L23" i="8"/>
  <c r="L24" i="8" l="1"/>
  <c r="L25" i="7"/>
  <c r="L25" i="8" l="1"/>
</calcChain>
</file>

<file path=xl/sharedStrings.xml><?xml version="1.0" encoding="utf-8"?>
<sst xmlns="http://schemas.openxmlformats.org/spreadsheetml/2006/main" count="163" uniqueCount="75">
  <si>
    <t>Tramadol</t>
  </si>
  <si>
    <t>Codeine</t>
  </si>
  <si>
    <t>Tapentadol</t>
  </si>
  <si>
    <t>Patch</t>
  </si>
  <si>
    <t>Oral</t>
  </si>
  <si>
    <t>Morphine</t>
  </si>
  <si>
    <t>Methadone</t>
  </si>
  <si>
    <t>Hydromorphone</t>
  </si>
  <si>
    <t>Fentanyl</t>
  </si>
  <si>
    <t>Buprenorphine</t>
  </si>
  <si>
    <t xml:space="preserve">Oxycodone </t>
  </si>
  <si>
    <t>Preparations</t>
  </si>
  <si>
    <t>Conversion factor</t>
  </si>
  <si>
    <t>Current Dosage</t>
  </si>
  <si>
    <t>mg/day</t>
  </si>
  <si>
    <t>mcg/hour</t>
  </si>
  <si>
    <t>Total from all preparations</t>
  </si>
  <si>
    <t>Target Daily Dosage</t>
  </si>
  <si>
    <t>Week 1</t>
  </si>
  <si>
    <t>mg</t>
  </si>
  <si>
    <t>Week 2</t>
  </si>
  <si>
    <t>Week 3</t>
  </si>
  <si>
    <t>Week 4</t>
  </si>
  <si>
    <t>Week 5</t>
  </si>
  <si>
    <t>Week 6</t>
  </si>
  <si>
    <t>Week 7</t>
  </si>
  <si>
    <t>Week 8</t>
  </si>
  <si>
    <t>Week 9</t>
  </si>
  <si>
    <t>Week 10</t>
  </si>
  <si>
    <t>Tapering % per week</t>
  </si>
  <si>
    <t>Codeine (oral)</t>
  </si>
  <si>
    <t>Hydromorphone (oral)</t>
  </si>
  <si>
    <t>Morphine (oral)</t>
  </si>
  <si>
    <t>Oxycodone (oral)</t>
  </si>
  <si>
    <t>Tapentadol (oral)</t>
  </si>
  <si>
    <t>Tramadol (oral)</t>
  </si>
  <si>
    <t>Choose Medication to Taper</t>
  </si>
  <si>
    <t>Medication</t>
  </si>
  <si>
    <t>Morphine Equivalent</t>
  </si>
  <si>
    <t>Step 1:</t>
  </si>
  <si>
    <t xml:space="preserve">Calculate your patient's total morphine equivalent dosage.  </t>
  </si>
  <si>
    <t>Enter information in green cells</t>
  </si>
  <si>
    <t>Week 11</t>
  </si>
  <si>
    <t>Week 12</t>
  </si>
  <si>
    <t>Week 13</t>
  </si>
  <si>
    <t>Week 14</t>
  </si>
  <si>
    <t>Week 15</t>
  </si>
  <si>
    <t>Week 16</t>
  </si>
  <si>
    <t>Week 17</t>
  </si>
  <si>
    <t>Week 18</t>
  </si>
  <si>
    <t>Week 19</t>
  </si>
  <si>
    <t>Week 20</t>
  </si>
  <si>
    <t>Guidelines recommend consulting a specialist before exceeding a maximum oral morphine daily dose of 80 - 100 mg or equivalent.</t>
  </si>
  <si>
    <t>Click here to continue to the calculator</t>
  </si>
  <si>
    <t>Temporary data</t>
  </si>
  <si>
    <t>Dosage</t>
  </si>
  <si>
    <t>Named Ranges within chart</t>
  </si>
  <si>
    <t>PIEDATA</t>
  </si>
  <si>
    <t>PIELABEL</t>
  </si>
  <si>
    <t>=OFFSET(Sheet1!$F$2,0,0,MAX(1,COUNT(Sheet1!$E$2:$E$10)),1)</t>
  </si>
  <si>
    <t>=OFFSET(Sheet1!$E$2,0,0,MAX(1,COUNT(Sheet1!$E$2:$E$10)),1)</t>
  </si>
  <si>
    <t>Important information to consider before using calculator</t>
  </si>
  <si>
    <t xml:space="preserve">This calculator is designed as an informational tool only, and all information contained therein is solely for use by trained medical professionals who are experienced in the calculation of doses of opioids based on currently published conversion factors and are competent to understand the risks, benefits and alternatives to various opioid pain medicines and determine which medicine and dosage, if any, will be safe and effective for any particular patient. Clinical application of any data obtained by use of the calculator is the sole responsibility of the user only. </t>
  </si>
  <si>
    <t xml:space="preserve">Use this option if reducing an individual opioid agent.                                                                                                 </t>
  </si>
  <si>
    <r>
      <t xml:space="preserve">                                     </t>
    </r>
    <r>
      <rPr>
        <b/>
        <sz val="25"/>
        <color theme="0"/>
        <rFont val="Calibri"/>
        <family val="2"/>
        <scheme val="minor"/>
      </rPr>
      <t>Opioid Tapering Calculator</t>
    </r>
  </si>
  <si>
    <t>OR</t>
  </si>
  <si>
    <t>Use this option if switching to morphine before attempting dose reduction.</t>
  </si>
  <si>
    <r>
      <rPr>
        <b/>
        <sz val="12"/>
        <color theme="0"/>
        <rFont val="Calibri"/>
        <family val="2"/>
        <scheme val="minor"/>
      </rPr>
      <t>Tapering Option 1:</t>
    </r>
    <r>
      <rPr>
        <b/>
        <sz val="11"/>
        <color theme="0"/>
        <rFont val="Calibri"/>
        <family val="2"/>
        <scheme val="minor"/>
      </rPr>
      <t xml:space="preserve">
Switch all opioids to morphine and reduce the total morphine dosage.</t>
    </r>
  </si>
  <si>
    <t xml:space="preserve">1. There is considerable variability in pharmacokinetics and pharmacodynamics of the different opioids, within and between individual patients. In addition interactions with non-opioid drugs can strongly influence opioid pharmacokinetics.
2. A person addicted to opioids may benefit from referral to an addiction medicine specialist, or a general practitioner with relevant training, for management.
3. Methadone has complex and variable pharmacokinetics. Only prescribe methadone if you are familiar with its complex pharmacokinetics and familiar with its use. Otherwise seek advice from an addiction medicine or pain management specialist. 
4. Caution is required if opioid dose equivalence tables are used to guide opioid switching. The administration of a calculated ‘equivalent’ dose of the replacement opioid may lead to overdose.
5. A short-acting formulation can be introduced after tapering to the lowest dose formulation of a long-acting formulation.                                                            
</t>
  </si>
  <si>
    <t>Your patient's current total morphine equivalent dosage in mg/day is:</t>
  </si>
  <si>
    <t>Target Morphine Daily Dosage</t>
  </si>
  <si>
    <t>(Click on the green cell to select the tapering rate)</t>
  </si>
  <si>
    <r>
      <t xml:space="preserve">Step 3: </t>
    </r>
    <r>
      <rPr>
        <b/>
        <sz val="11"/>
        <color theme="0"/>
        <rFont val="Calibri"/>
        <family val="2"/>
        <scheme val="minor"/>
      </rPr>
      <t>Choose the weekly tapering rate.</t>
    </r>
  </si>
  <si>
    <r>
      <rPr>
        <b/>
        <sz val="12"/>
        <color theme="0"/>
        <rFont val="Calibri"/>
        <family val="2"/>
        <scheme val="minor"/>
      </rPr>
      <t>Tapering Option 2:</t>
    </r>
    <r>
      <rPr>
        <b/>
        <sz val="11"/>
        <color theme="0"/>
        <rFont val="Calibri"/>
        <family val="2"/>
        <scheme val="minor"/>
      </rPr>
      <t xml:space="preserve">
</t>
    </r>
    <r>
      <rPr>
        <b/>
        <sz val="14"/>
        <color theme="0"/>
        <rFont val="Calibri"/>
        <family val="2"/>
        <scheme val="minor"/>
      </rPr>
      <t>Step 3:</t>
    </r>
    <r>
      <rPr>
        <b/>
        <sz val="11"/>
        <color theme="0"/>
        <rFont val="Calibri"/>
        <family val="2"/>
        <scheme val="minor"/>
      </rPr>
      <t xml:space="preserve"> Choose a specific type of opioid to taper. (Click on the green cell below)</t>
    </r>
  </si>
  <si>
    <r>
      <t xml:space="preserve">Step 4: </t>
    </r>
    <r>
      <rPr>
        <b/>
        <sz val="11"/>
        <color theme="0"/>
        <rFont val="Calibri"/>
        <family val="2"/>
        <scheme val="minor"/>
      </rPr>
      <t>Choose the weekly tapering rate.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</si>
</sst>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_-* #,##0.0_-;\-* #,##0.0_-;_-* &quot;-&quot;?_-;_-@_-"/>
  </numFmts>
  <fonts count="25">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4"/>
      <color theme="5"/>
      <name val="Calibri"/>
      <family val="2"/>
      <scheme val="minor"/>
    </font>
    <font>
      <sz val="11"/>
      <color theme="3"/>
      <name val="Calibri"/>
      <family val="2"/>
      <scheme val="minor"/>
    </font>
    <font>
      <b/>
      <sz val="14"/>
      <color theme="3"/>
      <name val="Calibri"/>
      <family val="2"/>
      <scheme val="minor"/>
    </font>
    <font>
      <u/>
      <sz val="11"/>
      <color theme="10"/>
      <name val="Calibri"/>
      <family val="2"/>
      <scheme val="minor"/>
    </font>
    <font>
      <b/>
      <sz val="12"/>
      <color rgb="FFFFFF00"/>
      <name val="Calibri"/>
      <family val="2"/>
      <scheme val="minor"/>
    </font>
    <font>
      <b/>
      <u/>
      <sz val="12"/>
      <color rgb="FFFFFF00"/>
      <name val="Calibri"/>
      <family val="2"/>
      <scheme val="minor"/>
    </font>
    <font>
      <b/>
      <sz val="14"/>
      <color theme="1"/>
      <name val="Calibri"/>
      <family val="2"/>
      <scheme val="minor"/>
    </font>
    <font>
      <b/>
      <sz val="12"/>
      <color theme="0"/>
      <name val="Calibri"/>
      <family val="2"/>
      <scheme val="minor"/>
    </font>
    <font>
      <b/>
      <u/>
      <sz val="14"/>
      <color theme="3"/>
      <name val="Calibri"/>
      <family val="2"/>
      <scheme val="minor"/>
    </font>
    <font>
      <b/>
      <u/>
      <sz val="14"/>
      <color theme="5"/>
      <name val="Calibri"/>
      <family val="2"/>
      <scheme val="minor"/>
    </font>
    <font>
      <sz val="11"/>
      <color theme="5"/>
      <name val="Calibri"/>
      <family val="2"/>
      <scheme val="minor"/>
    </font>
    <font>
      <b/>
      <sz val="14"/>
      <color theme="0"/>
      <name val="Calibri"/>
      <family val="2"/>
      <scheme val="minor"/>
    </font>
    <font>
      <b/>
      <sz val="16"/>
      <color theme="0"/>
      <name val="Calibri"/>
      <family val="2"/>
      <scheme val="minor"/>
    </font>
    <font>
      <b/>
      <sz val="11"/>
      <color theme="5"/>
      <name val="Calibri"/>
      <family val="2"/>
      <scheme val="minor"/>
    </font>
    <font>
      <b/>
      <sz val="11"/>
      <color theme="3"/>
      <name val="Calibri"/>
      <family val="2"/>
      <scheme val="minor"/>
    </font>
    <font>
      <sz val="11"/>
      <name val="Calibri"/>
      <family val="2"/>
      <scheme val="minor"/>
    </font>
    <font>
      <sz val="9"/>
      <name val="Verndana"/>
    </font>
    <font>
      <sz val="10"/>
      <name val="Arial"/>
      <family val="2"/>
    </font>
    <font>
      <b/>
      <sz val="13"/>
      <color theme="0"/>
      <name val="Calibri"/>
      <family val="2"/>
      <scheme val="minor"/>
    </font>
    <font>
      <b/>
      <sz val="28"/>
      <color theme="0"/>
      <name val="Calibri"/>
      <family val="2"/>
      <scheme val="minor"/>
    </font>
    <font>
      <b/>
      <sz val="25"/>
      <color theme="0"/>
      <name val="Calibri"/>
      <family val="2"/>
      <scheme val="minor"/>
    </font>
  </fonts>
  <fills count="9">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6"/>
        <bgColor indexed="64"/>
      </patternFill>
    </fill>
    <fill>
      <patternFill patternType="solid">
        <fgColor rgb="FFFF0000"/>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21">
    <border>
      <left/>
      <right/>
      <top/>
      <bottom/>
      <diagonal/>
    </border>
    <border>
      <left style="thin">
        <color theme="0"/>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right/>
      <top style="thin">
        <color theme="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indexed="64"/>
      </left>
      <right/>
      <top style="thin">
        <color theme="3"/>
      </top>
      <bottom/>
      <diagonal/>
    </border>
    <border>
      <left/>
      <right style="thin">
        <color indexed="64"/>
      </right>
      <top style="thin">
        <color theme="3"/>
      </top>
      <bottom/>
      <diagonal/>
    </border>
    <border>
      <left/>
      <right style="thin">
        <color theme="0"/>
      </right>
      <top/>
      <bottom style="thin">
        <color theme="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161">
    <xf numFmtId="0" fontId="0" fillId="0" borderId="0" xfId="0"/>
    <xf numFmtId="0" fontId="0" fillId="0" borderId="0" xfId="0" applyAlignment="1">
      <alignment horizontal="left" vertical="top"/>
    </xf>
    <xf numFmtId="0" fontId="0" fillId="0" borderId="0" xfId="0" applyAlignment="1">
      <alignment horizontal="left" vertical="center"/>
    </xf>
    <xf numFmtId="0" fontId="3" fillId="2" borderId="0" xfId="0" applyFont="1" applyFill="1" applyAlignment="1">
      <alignment horizontal="left" vertical="top"/>
    </xf>
    <xf numFmtId="0" fontId="3" fillId="2" borderId="0" xfId="0" applyFont="1" applyFill="1" applyAlignment="1">
      <alignment horizontal="center" vertical="top"/>
    </xf>
    <xf numFmtId="0" fontId="3" fillId="2" borderId="0" xfId="0" applyFont="1" applyFill="1" applyBorder="1" applyAlignment="1">
      <alignment horizontal="left" vertical="center"/>
    </xf>
    <xf numFmtId="0" fontId="3" fillId="2" borderId="0" xfId="0" applyFont="1" applyFill="1" applyBorder="1"/>
    <xf numFmtId="0" fontId="3" fillId="0" borderId="0" xfId="0" applyFont="1" applyAlignment="1">
      <alignment horizontal="left" vertical="top"/>
    </xf>
    <xf numFmtId="0" fontId="3" fillId="0" borderId="0" xfId="0" applyFont="1" applyAlignment="1">
      <alignment horizontal="center" vertical="top"/>
    </xf>
    <xf numFmtId="0" fontId="3" fillId="2" borderId="0" xfId="0" applyFont="1" applyFill="1" applyAlignment="1">
      <alignment horizontal="left" vertical="center"/>
    </xf>
    <xf numFmtId="0" fontId="3" fillId="2" borderId="0" xfId="0" applyFont="1" applyFill="1" applyBorder="1" applyAlignment="1">
      <alignment vertical="center"/>
    </xf>
    <xf numFmtId="0" fontId="0" fillId="2" borderId="0" xfId="0" applyFill="1" applyAlignment="1">
      <alignment horizontal="left" vertical="top"/>
    </xf>
    <xf numFmtId="0" fontId="0" fillId="2" borderId="0" xfId="0" applyFill="1" applyBorder="1" applyAlignment="1">
      <alignment horizontal="left" vertical="top"/>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3" fillId="2" borderId="0" xfId="0" applyFont="1" applyFill="1" applyAlignment="1">
      <alignment horizontal="left" vertical="top"/>
    </xf>
    <xf numFmtId="0" fontId="3" fillId="2" borderId="0" xfId="0" applyFont="1" applyFill="1" applyAlignment="1">
      <alignment horizontal="center" vertical="center"/>
    </xf>
    <xf numFmtId="0" fontId="3" fillId="2" borderId="0" xfId="0" applyFont="1" applyFill="1" applyBorder="1" applyAlignment="1">
      <alignment horizontal="left" vertical="top"/>
    </xf>
    <xf numFmtId="0" fontId="0" fillId="0" borderId="0" xfId="0" applyFill="1" applyAlignment="1">
      <alignment horizontal="left" vertical="top"/>
    </xf>
    <xf numFmtId="0" fontId="4" fillId="3" borderId="0" xfId="0" applyFont="1" applyFill="1" applyAlignment="1">
      <alignment horizontal="center" vertical="center"/>
    </xf>
    <xf numFmtId="0" fontId="3" fillId="2" borderId="0" xfId="0" applyFont="1" applyFill="1"/>
    <xf numFmtId="0" fontId="3" fillId="0" borderId="0" xfId="0" applyFont="1" applyFill="1" applyAlignment="1">
      <alignment horizontal="left" vertical="top"/>
    </xf>
    <xf numFmtId="9" fontId="6" fillId="2" borderId="0" xfId="2" applyFont="1" applyFill="1" applyBorder="1" applyAlignment="1">
      <alignment horizontal="center" vertical="center"/>
    </xf>
    <xf numFmtId="0" fontId="8" fillId="2" borderId="0" xfId="0" applyFont="1" applyFill="1" applyBorder="1" applyAlignment="1">
      <alignment horizontal="left" vertical="center"/>
    </xf>
    <xf numFmtId="0" fontId="9" fillId="2" borderId="0" xfId="3" applyFont="1" applyFill="1" applyAlignment="1">
      <alignment horizontal="left" vertical="center"/>
    </xf>
    <xf numFmtId="0" fontId="9" fillId="2" borderId="0" xfId="3" applyFont="1" applyFill="1" applyAlignment="1">
      <alignment horizontal="center" vertical="center"/>
    </xf>
    <xf numFmtId="0" fontId="8" fillId="2" borderId="0" xfId="0" applyFont="1" applyFill="1" applyAlignment="1">
      <alignment horizontal="center" vertical="top"/>
    </xf>
    <xf numFmtId="0" fontId="5" fillId="0" borderId="0" xfId="0" applyFont="1" applyFill="1" applyAlignment="1">
      <alignment horizontal="left" vertical="top"/>
    </xf>
    <xf numFmtId="9" fontId="5" fillId="0" borderId="0" xfId="0" applyNumberFormat="1" applyFont="1" applyFill="1" applyAlignment="1">
      <alignment horizontal="left" vertical="top"/>
    </xf>
    <xf numFmtId="0" fontId="5" fillId="0" borderId="0" xfId="0" applyFont="1" applyFill="1" applyBorder="1" applyAlignment="1">
      <alignment horizontal="left" vertical="top"/>
    </xf>
    <xf numFmtId="0" fontId="7" fillId="2" borderId="0" xfId="3" applyFill="1" applyAlignment="1">
      <alignment horizontal="left" vertical="center"/>
    </xf>
    <xf numFmtId="0" fontId="7" fillId="2" borderId="0" xfId="3" applyFill="1" applyAlignment="1">
      <alignment horizontal="center" vertical="center"/>
    </xf>
    <xf numFmtId="0" fontId="9" fillId="2" borderId="0" xfId="3" applyFont="1" applyFill="1" applyBorder="1" applyAlignment="1">
      <alignment vertical="center" wrapText="1"/>
    </xf>
    <xf numFmtId="0" fontId="2" fillId="2" borderId="0" xfId="0" applyFont="1" applyFill="1" applyBorder="1" applyAlignment="1">
      <alignment horizontal="left" vertical="center"/>
    </xf>
    <xf numFmtId="0" fontId="3" fillId="2" borderId="0" xfId="0" applyFont="1" applyFill="1" applyAlignment="1">
      <alignment horizontal="left" vertical="center"/>
    </xf>
    <xf numFmtId="0" fontId="2" fillId="2" borderId="0" xfId="0" applyFont="1" applyFill="1" applyBorder="1" applyAlignment="1">
      <alignment horizontal="center"/>
    </xf>
    <xf numFmtId="0" fontId="2" fillId="2" borderId="0" xfId="0" applyFont="1" applyFill="1" applyAlignment="1">
      <alignment horizontal="left" vertical="center"/>
    </xf>
    <xf numFmtId="0" fontId="0" fillId="0" borderId="0" xfId="0" applyFont="1" applyAlignment="1">
      <alignment horizontal="left" vertical="top"/>
    </xf>
    <xf numFmtId="0" fontId="0" fillId="0" borderId="0" xfId="0" applyFont="1" applyAlignment="1">
      <alignment horizontal="center" vertical="top"/>
    </xf>
    <xf numFmtId="0" fontId="5" fillId="2" borderId="0" xfId="0" applyFont="1" applyFill="1" applyAlignment="1">
      <alignment horizontal="left" vertical="top"/>
    </xf>
    <xf numFmtId="0" fontId="15" fillId="2" borderId="0" xfId="0" applyFont="1" applyFill="1" applyAlignment="1">
      <alignment horizontal="left" vertical="top"/>
    </xf>
    <xf numFmtId="0" fontId="15" fillId="2" borderId="0" xfId="0" applyFont="1" applyFill="1" applyAlignment="1">
      <alignment horizontal="center" vertical="top"/>
    </xf>
    <xf numFmtId="0" fontId="10" fillId="0" borderId="0" xfId="0" applyFont="1" applyAlignment="1">
      <alignment horizontal="left" vertical="top"/>
    </xf>
    <xf numFmtId="0" fontId="0" fillId="2" borderId="0" xfId="0" applyFont="1" applyFill="1" applyAlignment="1">
      <alignment horizontal="left" vertical="top"/>
    </xf>
    <xf numFmtId="0" fontId="6" fillId="3" borderId="0" xfId="0" applyFont="1" applyFill="1" applyAlignment="1">
      <alignment horizontal="left" vertical="top"/>
    </xf>
    <xf numFmtId="0" fontId="6" fillId="3" borderId="0" xfId="0" applyFont="1" applyFill="1" applyAlignment="1">
      <alignment horizontal="center" vertical="top"/>
    </xf>
    <xf numFmtId="0" fontId="2" fillId="2" borderId="0" xfId="0" applyFont="1" applyFill="1" applyAlignment="1">
      <alignment horizontal="left" vertical="top"/>
    </xf>
    <xf numFmtId="0" fontId="3" fillId="2" borderId="0" xfId="0" applyFont="1" applyFill="1" applyBorder="1" applyAlignment="1"/>
    <xf numFmtId="0" fontId="0" fillId="0" borderId="0" xfId="0" applyAlignment="1">
      <alignment horizontal="left"/>
    </xf>
    <xf numFmtId="0" fontId="15" fillId="4" borderId="0" xfId="0" applyFont="1" applyFill="1" applyBorder="1" applyAlignment="1">
      <alignment horizontal="center" vertical="center"/>
    </xf>
    <xf numFmtId="0" fontId="17" fillId="2" borderId="0" xfId="0" applyFont="1" applyFill="1" applyAlignment="1">
      <alignment horizontal="left" vertical="top"/>
    </xf>
    <xf numFmtId="0" fontId="0" fillId="2" borderId="5" xfId="0" applyFill="1" applyBorder="1" applyAlignment="1">
      <alignment horizontal="left" vertical="top"/>
    </xf>
    <xf numFmtId="0" fontId="3" fillId="2" borderId="5" xfId="0" applyFont="1" applyFill="1" applyBorder="1" applyAlignment="1">
      <alignment horizontal="left" vertical="top"/>
    </xf>
    <xf numFmtId="0" fontId="3" fillId="2" borderId="0" xfId="0" applyFont="1" applyFill="1" applyBorder="1" applyAlignment="1">
      <alignment horizontal="center" vertical="top"/>
    </xf>
    <xf numFmtId="0" fontId="10" fillId="2" borderId="0" xfId="0" applyFont="1" applyFill="1" applyBorder="1" applyAlignment="1">
      <alignment horizontal="left" vertical="top"/>
    </xf>
    <xf numFmtId="0" fontId="15" fillId="2" borderId="5" xfId="0" applyFont="1" applyFill="1" applyBorder="1" applyAlignment="1">
      <alignment horizontal="left" vertical="top"/>
    </xf>
    <xf numFmtId="0" fontId="15" fillId="2" borderId="0" xfId="0" applyFont="1" applyFill="1" applyBorder="1" applyAlignment="1">
      <alignment horizontal="left" vertical="top"/>
    </xf>
    <xf numFmtId="0" fontId="15" fillId="2" borderId="0" xfId="0" applyFont="1" applyFill="1" applyBorder="1" applyAlignment="1">
      <alignment horizontal="center" vertical="top"/>
    </xf>
    <xf numFmtId="0" fontId="0" fillId="2" borderId="5" xfId="0" applyFill="1" applyBorder="1" applyAlignment="1">
      <alignment horizontal="left" vertical="center"/>
    </xf>
    <xf numFmtId="0" fontId="0" fillId="2" borderId="0" xfId="0" applyFill="1" applyBorder="1" applyAlignment="1">
      <alignment horizontal="left" vertical="center"/>
    </xf>
    <xf numFmtId="0" fontId="7" fillId="2" borderId="0" xfId="3" quotePrefix="1" applyFill="1" applyBorder="1" applyAlignment="1">
      <alignment horizontal="left" vertical="center"/>
    </xf>
    <xf numFmtId="0" fontId="0" fillId="2" borderId="0" xfId="0" applyFill="1"/>
    <xf numFmtId="0" fontId="0" fillId="5" borderId="0" xfId="0" applyFill="1" applyAlignment="1">
      <alignment horizontal="left" vertical="top"/>
    </xf>
    <xf numFmtId="0" fontId="19" fillId="0" borderId="0" xfId="0" applyFont="1" applyAlignment="1">
      <alignment horizontal="left" vertical="top"/>
    </xf>
    <xf numFmtId="0" fontId="19" fillId="0" borderId="0" xfId="0" applyFont="1" applyAlignment="1">
      <alignment horizontal="center" vertical="top"/>
    </xf>
    <xf numFmtId="0" fontId="19" fillId="0" borderId="0" xfId="0" applyFont="1" applyFill="1" applyAlignment="1">
      <alignment horizontal="left" vertical="top"/>
    </xf>
    <xf numFmtId="0" fontId="19" fillId="0" borderId="0" xfId="0" applyFont="1" applyFill="1" applyAlignment="1">
      <alignment horizontal="center" vertical="top"/>
    </xf>
    <xf numFmtId="0" fontId="20" fillId="6" borderId="10" xfId="0" applyFont="1" applyFill="1" applyBorder="1" applyAlignment="1">
      <alignment vertical="top" wrapText="1"/>
    </xf>
    <xf numFmtId="0" fontId="20" fillId="6" borderId="11" xfId="0" applyFont="1" applyFill="1" applyBorder="1" applyAlignment="1">
      <alignment vertical="top" wrapText="1"/>
    </xf>
    <xf numFmtId="0" fontId="20" fillId="7" borderId="10" xfId="0" applyFont="1" applyFill="1" applyBorder="1" applyAlignment="1">
      <alignment vertical="top" wrapText="1"/>
    </xf>
    <xf numFmtId="0" fontId="20" fillId="8" borderId="12" xfId="0" applyFont="1" applyFill="1" applyBorder="1" applyAlignment="1">
      <alignment vertical="top" wrapText="1"/>
    </xf>
    <xf numFmtId="0" fontId="20" fillId="6" borderId="13" xfId="0" applyFont="1" applyFill="1" applyBorder="1" applyAlignment="1">
      <alignment vertical="top" wrapText="1"/>
    </xf>
    <xf numFmtId="0" fontId="20" fillId="6" borderId="0" xfId="0" applyFont="1" applyFill="1" applyBorder="1" applyAlignment="1">
      <alignment vertical="top" wrapText="1"/>
    </xf>
    <xf numFmtId="0" fontId="20" fillId="6" borderId="15" xfId="0" applyFont="1" applyFill="1" applyBorder="1" applyAlignment="1">
      <alignment vertical="top" wrapText="1"/>
    </xf>
    <xf numFmtId="0" fontId="20" fillId="6" borderId="16" xfId="0" applyFont="1" applyFill="1" applyBorder="1" applyAlignment="1">
      <alignment vertical="top" wrapText="1"/>
    </xf>
    <xf numFmtId="0" fontId="3" fillId="3" borderId="0" xfId="0" applyFont="1" applyFill="1" applyAlignment="1">
      <alignment horizontal="left" vertical="top"/>
    </xf>
    <xf numFmtId="0" fontId="2" fillId="2" borderId="0" xfId="0" applyFont="1" applyFill="1" applyAlignment="1">
      <alignment horizontal="left" wrapText="1"/>
    </xf>
    <xf numFmtId="0" fontId="2" fillId="2" borderId="0" xfId="0" applyFont="1" applyFill="1" applyAlignment="1">
      <alignment horizontal="left" vertical="top" wrapText="1"/>
    </xf>
    <xf numFmtId="0" fontId="2" fillId="2" borderId="0" xfId="0" applyFont="1" applyFill="1" applyBorder="1" applyAlignment="1">
      <alignment horizontal="center"/>
    </xf>
    <xf numFmtId="0" fontId="2" fillId="2" borderId="0" xfId="0" applyFont="1" applyFill="1" applyBorder="1" applyAlignment="1">
      <alignment horizontal="left" vertical="top" wrapText="1"/>
    </xf>
    <xf numFmtId="0" fontId="2" fillId="2" borderId="0" xfId="0" applyFont="1" applyFill="1" applyBorder="1" applyAlignment="1">
      <alignment horizontal="left" vertical="center" wrapText="1"/>
    </xf>
    <xf numFmtId="0" fontId="3" fillId="2" borderId="0" xfId="0" applyFont="1" applyFill="1" applyAlignment="1">
      <alignment horizontal="center" wrapText="1"/>
    </xf>
    <xf numFmtId="0" fontId="21" fillId="0" borderId="0" xfId="0" quotePrefix="1" applyFont="1"/>
    <xf numFmtId="0" fontId="0" fillId="0" borderId="0" xfId="0" quotePrefix="1"/>
    <xf numFmtId="0" fontId="15" fillId="2" borderId="0" xfId="0" applyFont="1" applyFill="1" applyAlignment="1">
      <alignment horizontal="left" vertical="center"/>
    </xf>
    <xf numFmtId="0" fontId="2" fillId="2" borderId="0" xfId="0" applyFont="1" applyFill="1" applyBorder="1" applyAlignment="1">
      <alignment vertical="center"/>
    </xf>
    <xf numFmtId="0" fontId="0" fillId="2" borderId="0" xfId="0" applyFill="1" applyAlignment="1">
      <alignment horizontal="left" vertical="center"/>
    </xf>
    <xf numFmtId="0" fontId="3" fillId="3" borderId="0" xfId="0" applyFont="1" applyFill="1" applyBorder="1"/>
    <xf numFmtId="0" fontId="5" fillId="3" borderId="0" xfId="0" applyFont="1" applyFill="1" applyAlignment="1">
      <alignment horizontal="left" vertical="top"/>
    </xf>
    <xf numFmtId="0" fontId="0" fillId="3" borderId="0" xfId="0" applyFill="1" applyAlignment="1">
      <alignment horizontal="left" vertical="top"/>
    </xf>
    <xf numFmtId="0" fontId="0" fillId="3" borderId="0" xfId="0" applyFill="1"/>
    <xf numFmtId="0" fontId="0" fillId="0" borderId="0" xfId="0" applyFill="1"/>
    <xf numFmtId="165" fontId="0" fillId="0" borderId="0" xfId="0" applyNumberFormat="1" applyFill="1" applyAlignment="1">
      <alignment horizontal="left" vertical="center"/>
    </xf>
    <xf numFmtId="1" fontId="0" fillId="0" borderId="0" xfId="0" applyNumberFormat="1" applyFill="1" applyAlignment="1">
      <alignment horizontal="left" vertical="center"/>
    </xf>
    <xf numFmtId="0" fontId="0" fillId="0" borderId="0" xfId="0" applyFill="1" applyAlignment="1">
      <alignment horizontal="left"/>
    </xf>
    <xf numFmtId="0" fontId="0" fillId="0" borderId="0" xfId="0" applyFill="1" applyAlignment="1">
      <alignment horizontal="left" vertical="center"/>
    </xf>
    <xf numFmtId="0" fontId="4" fillId="2" borderId="0"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2" fillId="3" borderId="0" xfId="0" applyFont="1" applyFill="1" applyAlignment="1">
      <alignment horizontal="center" vertical="center" wrapText="1"/>
    </xf>
    <xf numFmtId="0" fontId="3" fillId="3" borderId="0" xfId="0" applyFont="1" applyFill="1" applyAlignment="1">
      <alignment horizontal="center" wrapText="1"/>
    </xf>
    <xf numFmtId="0" fontId="3" fillId="3" borderId="0" xfId="0" applyFont="1" applyFill="1" applyBorder="1" applyAlignment="1">
      <alignment vertical="center"/>
    </xf>
    <xf numFmtId="9" fontId="6" fillId="3" borderId="0" xfId="2" applyFont="1" applyFill="1" applyBorder="1" applyAlignment="1">
      <alignment horizontal="center" vertical="center"/>
    </xf>
    <xf numFmtId="0" fontId="0" fillId="3" borderId="0" xfId="0" applyFill="1" applyBorder="1" applyAlignment="1">
      <alignment horizontal="left" vertical="top"/>
    </xf>
    <xf numFmtId="0" fontId="2" fillId="3" borderId="0" xfId="0" applyFont="1" applyFill="1" applyBorder="1" applyAlignment="1">
      <alignment horizontal="center"/>
    </xf>
    <xf numFmtId="0" fontId="2" fillId="2" borderId="0" xfId="0" applyFont="1" applyFill="1" applyAlignment="1">
      <alignment vertical="center" wrapText="1"/>
    </xf>
    <xf numFmtId="0" fontId="3" fillId="2" borderId="0" xfId="0" applyFont="1" applyFill="1" applyAlignment="1">
      <alignment wrapText="1"/>
    </xf>
    <xf numFmtId="0" fontId="0" fillId="0" borderId="0" xfId="0" applyFont="1" applyFill="1" applyAlignment="1">
      <alignment horizontal="left" vertical="top"/>
    </xf>
    <xf numFmtId="164" fontId="4" fillId="3" borderId="0" xfId="1" applyNumberFormat="1" applyFont="1" applyFill="1" applyBorder="1" applyAlignment="1">
      <alignment vertical="center"/>
    </xf>
    <xf numFmtId="0" fontId="4" fillId="3" borderId="0" xfId="0" applyFont="1" applyFill="1" applyBorder="1" applyAlignment="1">
      <alignment vertical="center"/>
    </xf>
    <xf numFmtId="0" fontId="0" fillId="5" borderId="0" xfId="0" applyFont="1" applyFill="1" applyAlignment="1">
      <alignment horizontal="left" vertical="top"/>
    </xf>
    <xf numFmtId="0" fontId="18" fillId="3" borderId="10" xfId="0" applyFont="1" applyFill="1" applyBorder="1"/>
    <xf numFmtId="0" fontId="5" fillId="3" borderId="11" xfId="0" applyFont="1" applyFill="1" applyBorder="1"/>
    <xf numFmtId="0" fontId="5" fillId="3" borderId="12" xfId="0" applyFont="1" applyFill="1" applyBorder="1"/>
    <xf numFmtId="0" fontId="23" fillId="2" borderId="0" xfId="0" applyFont="1" applyFill="1"/>
    <xf numFmtId="0" fontId="15" fillId="2" borderId="0" xfId="0" applyFont="1" applyFill="1"/>
    <xf numFmtId="0" fontId="0" fillId="0" borderId="0" xfId="0" applyFont="1" applyAlignment="1">
      <alignment horizontal="left" vertical="top" wrapText="1"/>
    </xf>
    <xf numFmtId="0" fontId="13" fillId="3" borderId="2" xfId="3" applyFont="1" applyFill="1" applyBorder="1" applyAlignment="1">
      <alignment horizontal="center" vertical="center"/>
    </xf>
    <xf numFmtId="0" fontId="13" fillId="3" borderId="3" xfId="3" applyFont="1" applyFill="1" applyBorder="1" applyAlignment="1">
      <alignment horizontal="center" vertical="center"/>
    </xf>
    <xf numFmtId="0" fontId="13" fillId="3" borderId="4" xfId="3" applyFont="1" applyFill="1" applyBorder="1" applyAlignment="1">
      <alignment horizontal="center" vertical="center"/>
    </xf>
    <xf numFmtId="0" fontId="14" fillId="3" borderId="0" xfId="0" applyFont="1" applyFill="1" applyAlignment="1">
      <alignment horizontal="left" vertical="top" wrapText="1"/>
    </xf>
    <xf numFmtId="0" fontId="3" fillId="3" borderId="0" xfId="0" applyFont="1" applyFill="1" applyAlignment="1">
      <alignment horizontal="left" vertical="top" wrapText="1"/>
    </xf>
    <xf numFmtId="0" fontId="5" fillId="3" borderId="18" xfId="0" applyFont="1" applyFill="1" applyBorder="1" applyAlignment="1">
      <alignment horizontal="left" vertical="top" wrapText="1"/>
    </xf>
    <xf numFmtId="0" fontId="5" fillId="3" borderId="9" xfId="0" applyFont="1" applyFill="1" applyBorder="1" applyAlignment="1">
      <alignment horizontal="left" vertical="top"/>
    </xf>
    <xf numFmtId="0" fontId="5" fillId="3" borderId="19" xfId="0" applyFont="1" applyFill="1" applyBorder="1" applyAlignment="1">
      <alignment horizontal="left" vertical="top"/>
    </xf>
    <xf numFmtId="0" fontId="5" fillId="3" borderId="13" xfId="0" applyFont="1" applyFill="1" applyBorder="1" applyAlignment="1">
      <alignment horizontal="left" vertical="top"/>
    </xf>
    <xf numFmtId="0" fontId="5" fillId="3" borderId="0" xfId="0" applyFont="1" applyFill="1" applyBorder="1" applyAlignment="1">
      <alignment horizontal="left" vertical="top"/>
    </xf>
    <xf numFmtId="0" fontId="5" fillId="3" borderId="14" xfId="0" applyFont="1" applyFill="1" applyBorder="1" applyAlignment="1">
      <alignment horizontal="left" vertical="top"/>
    </xf>
    <xf numFmtId="0" fontId="10" fillId="5" borderId="0" xfId="0" applyFont="1" applyFill="1" applyAlignment="1">
      <alignment horizontal="center" vertical="top"/>
    </xf>
    <xf numFmtId="0" fontId="11" fillId="2" borderId="0" xfId="0" applyFont="1" applyFill="1" applyBorder="1" applyAlignment="1">
      <alignment horizontal="left"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left" vertical="top"/>
    </xf>
    <xf numFmtId="0" fontId="22" fillId="2" borderId="0" xfId="0" applyFont="1" applyFill="1" applyAlignment="1">
      <alignment horizontal="left" vertical="top" wrapText="1"/>
    </xf>
    <xf numFmtId="0" fontId="16" fillId="4"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horizontal="center" vertical="center"/>
    </xf>
    <xf numFmtId="0" fontId="16" fillId="2" borderId="5" xfId="0" applyFont="1" applyFill="1" applyBorder="1" applyAlignment="1">
      <alignment horizontal="center" vertical="top"/>
    </xf>
    <xf numFmtId="0" fontId="16" fillId="2" borderId="0" xfId="0" applyFont="1" applyFill="1" applyBorder="1" applyAlignment="1">
      <alignment horizontal="center" vertical="top"/>
    </xf>
    <xf numFmtId="0" fontId="2" fillId="2" borderId="0" xfId="0" applyFont="1" applyFill="1" applyAlignment="1">
      <alignment horizontal="left" wrapText="1"/>
    </xf>
    <xf numFmtId="0" fontId="2" fillId="2" borderId="0" xfId="0" applyFont="1" applyFill="1" applyAlignment="1">
      <alignment horizontal="left" vertical="top"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0" xfId="0" applyFont="1" applyFill="1" applyBorder="1" applyAlignment="1">
      <alignment horizontal="left" vertical="top" wrapText="1"/>
    </xf>
    <xf numFmtId="0" fontId="2" fillId="2" borderId="0" xfId="0" applyFont="1" applyFill="1" applyBorder="1" applyAlignment="1">
      <alignment horizontal="left" vertical="center" wrapText="1"/>
    </xf>
    <xf numFmtId="9" fontId="15" fillId="4" borderId="1" xfId="2" applyFont="1" applyFill="1" applyBorder="1" applyAlignment="1">
      <alignment horizontal="center" vertical="center"/>
    </xf>
    <xf numFmtId="9" fontId="15" fillId="4" borderId="6" xfId="2" applyFont="1" applyFill="1" applyBorder="1" applyAlignment="1">
      <alignment horizontal="center" vertical="center"/>
    </xf>
    <xf numFmtId="0" fontId="11" fillId="2" borderId="8"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6" xfId="0" applyFont="1" applyFill="1" applyBorder="1" applyAlignment="1">
      <alignment horizontal="left" vertical="top" wrapText="1"/>
    </xf>
    <xf numFmtId="0" fontId="4" fillId="0" borderId="17"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11" fillId="2" borderId="0" xfId="0" applyFont="1" applyFill="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5" fillId="4" borderId="17" xfId="0" applyFont="1" applyFill="1" applyBorder="1" applyAlignment="1">
      <alignment horizontal="left" vertical="center" wrapText="1"/>
    </xf>
    <xf numFmtId="9" fontId="15" fillId="4" borderId="0" xfId="2" applyFont="1" applyFill="1" applyBorder="1" applyAlignment="1">
      <alignment horizontal="center" vertical="center"/>
    </xf>
    <xf numFmtId="0" fontId="15" fillId="2" borderId="0" xfId="0" applyFont="1" applyFill="1" applyAlignment="1">
      <alignment horizontal="center"/>
    </xf>
    <xf numFmtId="0" fontId="15" fillId="2" borderId="0" xfId="0" applyFont="1" applyFill="1" applyAlignment="1">
      <alignment horizont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600" b="1"/>
              <a:t>Total Morphine Equivalent Dosage Breakdown</a:t>
            </a:r>
          </a:p>
        </c:rich>
      </c:tx>
      <c:layout>
        <c:manualLayout>
          <c:xMode val="edge"/>
          <c:yMode val="edge"/>
          <c:x val="0.16632656770735899"/>
          <c:y val="0.10700000992301055"/>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5747596442665247E-2"/>
          <c:y val="0.20730507936669565"/>
          <c:w val="0.82850480711466945"/>
          <c:h val="0.74847024151982178"/>
        </c:manualLayout>
      </c:layout>
      <c:pie3DChart>
        <c:varyColors val="1"/>
        <c:ser>
          <c:idx val="1"/>
          <c:order val="0"/>
          <c:dPt>
            <c:idx val="0"/>
            <c:bubble3D val="0"/>
            <c:spPr>
              <a:solidFill>
                <a:schemeClr val="accent1"/>
              </a:solidFill>
              <a:ln w="25400">
                <a:solidFill>
                  <a:schemeClr val="lt1"/>
                </a:solidFill>
              </a:ln>
              <a:effectLst/>
              <a:sp3d contourW="25400">
                <a:contourClr>
                  <a:schemeClr val="lt1"/>
                </a:contourClr>
              </a:sp3d>
            </c:spPr>
          </c:dPt>
          <c:dLbls>
            <c:spPr>
              <a:solidFill>
                <a:srgbClr val="FFFFFF"/>
              </a:solidFill>
              <a:ln>
                <a:solidFill>
                  <a:srgbClr val="000000">
                    <a:lumMod val="25000"/>
                    <a:lumOff val="75000"/>
                  </a:srgbClr>
                </a:solidFill>
              </a:ln>
              <a:effectLst/>
            </c:spPr>
            <c:txPr>
              <a:bodyPr rot="0" spcFirstLastPara="1" vertOverflow="clip" horzOverflow="clip" vert="horz" wrap="square" lIns="38100" tIns="19050" rIns="38100" bIns="19050" anchor="ctr" anchorCtr="1">
                <a:spAutoFit/>
              </a:bodyPr>
              <a:lstStyle/>
              <a:p>
                <a:pPr>
                  <a:defRPr sz="105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oundRect">
                    <a:avLst/>
                  </a:prstGeom>
                  <a:noFill/>
                  <a:ln>
                    <a:noFill/>
                  </a:ln>
                </c15:spPr>
                <c15:layout/>
              </c:ext>
            </c:extLst>
          </c:dLbls>
          <c:cat>
            <c:numRef>
              <c:f>Sheet1!$F$2:$F$10</c:f>
              <c:numCache>
                <c:formatCode>General</c:formatCode>
                <c:ptCount val="9"/>
                <c:pt idx="0">
                  <c:v>0</c:v>
                </c:pt>
                <c:pt idx="1">
                  <c:v>0</c:v>
                </c:pt>
                <c:pt idx="2">
                  <c:v>0</c:v>
                </c:pt>
                <c:pt idx="3">
                  <c:v>0</c:v>
                </c:pt>
                <c:pt idx="4">
                  <c:v>0</c:v>
                </c:pt>
                <c:pt idx="5">
                  <c:v>0</c:v>
                </c:pt>
                <c:pt idx="6">
                  <c:v>0</c:v>
                </c:pt>
                <c:pt idx="7">
                  <c:v>0</c:v>
                </c:pt>
                <c:pt idx="8">
                  <c:v>0</c:v>
                </c:pt>
              </c:numCache>
            </c:numRef>
          </c:cat>
          <c:val>
            <c:numRef>
              <c:f>[0]!PIEDATA</c:f>
              <c:numCache>
                <c:formatCode>General</c:formatCode>
                <c:ptCount val="1"/>
                <c:pt idx="0">
                  <c:v>0</c:v>
                </c:pt>
              </c:numCache>
            </c:numRef>
          </c:val>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Sheet1!$F$2:$F$10</c:f>
              <c:strCache>
                <c:ptCount val="1"/>
                <c:pt idx="0">
                  <c:v>#REF! #REF! #REF! #REF! #REF! #REF! #REF! #REF! #REF!</c:v>
                </c:pt>
              </c:strCache>
            </c:strRef>
          </c:tx>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dPt>
          <c:dPt>
            <c:idx val="4"/>
            <c:bubble3D val="0"/>
            <c:spPr>
              <a:solidFill>
                <a:schemeClr val="accent5"/>
              </a:solidFill>
              <a:ln w="25400">
                <a:solidFill>
                  <a:schemeClr val="lt1"/>
                </a:solidFill>
              </a:ln>
              <a:effectLst/>
              <a:sp3d contourW="25400">
                <a:contourClr>
                  <a:schemeClr val="lt1"/>
                </a:contourClr>
              </a:sp3d>
            </c:spPr>
          </c:dPt>
          <c:dPt>
            <c:idx val="5"/>
            <c:bubble3D val="0"/>
            <c:spPr>
              <a:solidFill>
                <a:schemeClr val="accent6"/>
              </a:solidFill>
              <a:ln w="25400">
                <a:solidFill>
                  <a:schemeClr val="lt1"/>
                </a:solidFill>
              </a:ln>
              <a:effectLst/>
              <a:sp3d contourW="25400">
                <a:contourClr>
                  <a:schemeClr val="lt1"/>
                </a:contourClr>
              </a:sp3d>
            </c:spPr>
          </c:dPt>
          <c:dPt>
            <c:idx val="6"/>
            <c:bubble3D val="0"/>
            <c:spPr>
              <a:solidFill>
                <a:schemeClr val="accent1">
                  <a:lumMod val="60000"/>
                </a:schemeClr>
              </a:solidFill>
              <a:ln w="25400">
                <a:solidFill>
                  <a:schemeClr val="lt1"/>
                </a:solidFill>
              </a:ln>
              <a:effectLst/>
              <a:sp3d contourW="25400">
                <a:contourClr>
                  <a:schemeClr val="lt1"/>
                </a:contourClr>
              </a:sp3d>
            </c:spPr>
          </c:dPt>
          <c:dPt>
            <c:idx val="7"/>
            <c:bubble3D val="0"/>
            <c:spPr>
              <a:solidFill>
                <a:schemeClr val="accent2">
                  <a:lumMod val="60000"/>
                </a:schemeClr>
              </a:solidFill>
              <a:ln w="25400">
                <a:solidFill>
                  <a:schemeClr val="lt1"/>
                </a:solidFill>
              </a:ln>
              <a:effectLst/>
              <a:sp3d contourW="25400">
                <a:contourClr>
                  <a:schemeClr val="lt1"/>
                </a:contourClr>
              </a:sp3d>
            </c:spPr>
          </c:dPt>
          <c:dPt>
            <c:idx val="8"/>
            <c:bubble3D val="0"/>
            <c:spPr>
              <a:solidFill>
                <a:schemeClr val="accent3">
                  <a:lumMod val="60000"/>
                </a:schemeClr>
              </a:solidFill>
              <a:ln w="25400">
                <a:solidFill>
                  <a:schemeClr val="lt1"/>
                </a:solidFill>
              </a:ln>
              <a:effectLst/>
              <a:sp3d contourW="25400">
                <a:contourClr>
                  <a:schemeClr val="lt1"/>
                </a:contourClr>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val>
            <c:numRef>
              <c:f>Sheet1!$E$2:$E$10</c:f>
              <c:numCache>
                <c:formatCode>General</c:formatCode>
                <c:ptCount val="9"/>
                <c:pt idx="0">
                  <c:v>0</c:v>
                </c:pt>
                <c:pt idx="1">
                  <c:v>0</c:v>
                </c:pt>
                <c:pt idx="2">
                  <c:v>0</c:v>
                </c:pt>
                <c:pt idx="3">
                  <c:v>0</c:v>
                </c:pt>
                <c:pt idx="4">
                  <c:v>0</c:v>
                </c:pt>
                <c:pt idx="5">
                  <c:v>0</c:v>
                </c:pt>
                <c:pt idx="6">
                  <c:v>0</c:v>
                </c:pt>
                <c:pt idx="7">
                  <c:v>0</c:v>
                </c:pt>
                <c:pt idx="8">
                  <c:v>0</c:v>
                </c:pt>
              </c:numCache>
            </c:numRef>
          </c:val>
        </c:ser>
        <c:dLbls>
          <c:dLblPos val="bestFit"/>
          <c:showLegendKey val="0"/>
          <c:showVal val="1"/>
          <c:showCatName val="0"/>
          <c:showSerName val="0"/>
          <c:showPercent val="0"/>
          <c:showBubbleSize val="0"/>
          <c:showLeaderLines val="0"/>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AU"/>
              <a:t>Total Dose Reduction at a Glance</a:t>
            </a:r>
          </a:p>
        </c:rich>
      </c:tx>
      <c:layout/>
      <c:overlay val="0"/>
      <c:spPr>
        <a:noFill/>
        <a:ln>
          <a:noFill/>
        </a:ln>
        <a:effectLst/>
      </c:spPr>
    </c:title>
    <c:autoTitleDeleted val="0"/>
    <c:plotArea>
      <c:layout/>
      <c:lineChart>
        <c:grouping val="standard"/>
        <c:varyColors val="0"/>
        <c:ser>
          <c:idx val="0"/>
          <c:order val="0"/>
          <c:spPr>
            <a:ln w="31750" cap="rnd">
              <a:solidFill>
                <a:schemeClr val="accent3"/>
              </a:solidFill>
              <a:round/>
            </a:ln>
            <a:effectLst/>
          </c:spPr>
          <c:marker>
            <c:symbol val="circle"/>
            <c:size val="17"/>
            <c:spPr>
              <a:solidFill>
                <a:schemeClr val="accent3"/>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'Total Dose Reduction'!$K$6:$K$25</c:f>
              <c:strCache>
                <c:ptCount val="20"/>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'Total Dose Reduction'!$L$6:$L$25</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dLbls>
          <c:dLblPos val="ctr"/>
          <c:showLegendKey val="0"/>
          <c:showVal val="1"/>
          <c:showCatName val="0"/>
          <c:showSerName val="0"/>
          <c:showPercent val="0"/>
          <c:showBubbleSize val="0"/>
        </c:dLbls>
        <c:marker val="1"/>
        <c:smooth val="0"/>
        <c:axId val="46465024"/>
        <c:axId val="46467712"/>
      </c:lineChart>
      <c:catAx>
        <c:axId val="464650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6467712"/>
        <c:crosses val="autoZero"/>
        <c:auto val="1"/>
        <c:lblAlgn val="ctr"/>
        <c:lblOffset val="100"/>
        <c:noMultiLvlLbl val="0"/>
      </c:catAx>
      <c:valAx>
        <c:axId val="464677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 #,##0_-;_-* &quot;-&quot;??_-;_-@_-" sourceLinked="1"/>
        <c:majorTickMark val="none"/>
        <c:minorTickMark val="none"/>
        <c:tickLblPos val="nextTo"/>
        <c:crossAx val="46465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r>
              <a:rPr lang="en-AU">
                <a:solidFill>
                  <a:schemeClr val="tx2"/>
                </a:solidFill>
              </a:rPr>
              <a:t>Specific dose</a:t>
            </a:r>
            <a:r>
              <a:rPr lang="en-AU" baseline="0">
                <a:solidFill>
                  <a:schemeClr val="tx2"/>
                </a:solidFill>
              </a:rPr>
              <a:t> reduction at a glance</a:t>
            </a:r>
            <a:endParaRPr lang="en-AU">
              <a:solidFill>
                <a:schemeClr val="tx2"/>
              </a:solidFill>
            </a:endParaRPr>
          </a:p>
        </c:rich>
      </c:tx>
      <c:layout/>
      <c:overlay val="0"/>
      <c:spPr>
        <a:noFill/>
        <a:ln>
          <a:noFill/>
        </a:ln>
        <a:effectLst/>
      </c:spPr>
    </c:title>
    <c:autoTitleDeleted val="0"/>
    <c:plotArea>
      <c:layout/>
      <c:lineChart>
        <c:grouping val="standard"/>
        <c:varyColors val="0"/>
        <c:ser>
          <c:idx val="0"/>
          <c:order val="0"/>
          <c:spPr>
            <a:ln w="31750" cap="rnd">
              <a:solidFill>
                <a:schemeClr val="accent3"/>
              </a:solidFill>
              <a:round/>
            </a:ln>
            <a:effectLst/>
          </c:spPr>
          <c:marker>
            <c:symbol val="circle"/>
            <c:size val="17"/>
            <c:spPr>
              <a:solidFill>
                <a:schemeClr val="accent3"/>
              </a:solidFill>
              <a:ln>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'Specific Dose Reduction'!$K$6:$K$25</c:f>
              <c:strCache>
                <c:ptCount val="20"/>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strCache>
            </c:strRef>
          </c:cat>
          <c:val>
            <c:numRef>
              <c:f>'Specific Dose Reduction'!$L$6:$L$25</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dLbls>
          <c:dLblPos val="ctr"/>
          <c:showLegendKey val="0"/>
          <c:showVal val="1"/>
          <c:showCatName val="0"/>
          <c:showSerName val="0"/>
          <c:showPercent val="0"/>
          <c:showBubbleSize val="0"/>
        </c:dLbls>
        <c:marker val="1"/>
        <c:smooth val="0"/>
        <c:axId val="46799104"/>
        <c:axId val="46838912"/>
      </c:lineChart>
      <c:catAx>
        <c:axId val="467991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tx2"/>
                </a:solidFill>
                <a:latin typeface="+mn-lt"/>
                <a:ea typeface="+mn-ea"/>
                <a:cs typeface="+mn-cs"/>
              </a:defRPr>
            </a:pPr>
            <a:endParaRPr lang="en-US"/>
          </a:p>
        </c:txPr>
        <c:crossAx val="46838912"/>
        <c:crosses val="autoZero"/>
        <c:auto val="1"/>
        <c:lblAlgn val="ctr"/>
        <c:lblOffset val="100"/>
        <c:noMultiLvlLbl val="0"/>
      </c:catAx>
      <c:valAx>
        <c:axId val="468389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 #,##0_-;_-* &quot;-&quot;??_-;_-@_-" sourceLinked="1"/>
        <c:majorTickMark val="none"/>
        <c:minorTickMark val="none"/>
        <c:tickLblPos val="nextTo"/>
        <c:crossAx val="46799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Specific Dose Reduction'!A1"/><Relationship Id="rId2" Type="http://schemas.openxmlformats.org/officeDocument/2006/relationships/hyperlink" Target="#'Total Dose Reduction'!A1"/><Relationship Id="rId1" Type="http://schemas.openxmlformats.org/officeDocument/2006/relationships/hyperlink" Target="#'Important Information'!A1"/><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344286</xdr:colOff>
      <xdr:row>2</xdr:row>
      <xdr:rowOff>175928</xdr:rowOff>
    </xdr:to>
    <xdr:pic>
      <xdr:nvPicPr>
        <xdr:cNvPr id="2" name="Picture 1" descr="http://childprotectionjobs.dhs.vic.gov.au/img/DHS_logo_tablet.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2880"/>
          <a:ext cx="2279766" cy="612000"/>
        </a:xfrm>
        <a:prstGeom prst="rect">
          <a:avLst/>
        </a:prstGeom>
        <a:noFill/>
        <a:ln>
          <a:solidFill>
            <a:schemeClr val="bg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408000</xdr:colOff>
      <xdr:row>1</xdr:row>
      <xdr:rowOff>320</xdr:rowOff>
    </xdr:from>
    <xdr:to>
      <xdr:col>3</xdr:col>
      <xdr:colOff>2760605</xdr:colOff>
      <xdr:row>2</xdr:row>
      <xdr:rowOff>176248</xdr:rowOff>
    </xdr:to>
    <xdr:pic>
      <xdr:nvPicPr>
        <xdr:cNvPr id="3" name="Picture 2" descr="http://media.healthdirect.org.au/images/logos/profile/NPS_logo.pn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2953080" y="183200"/>
          <a:ext cx="2352605" cy="612000"/>
        </a:xfrm>
        <a:prstGeom prst="rect">
          <a:avLst/>
        </a:prstGeom>
        <a:noFill/>
        <a:ln>
          <a:solidFill>
            <a:schemeClr val="bg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304800</xdr:colOff>
      <xdr:row>22</xdr:row>
      <xdr:rowOff>160868</xdr:rowOff>
    </xdr:from>
    <xdr:to>
      <xdr:col>28</xdr:col>
      <xdr:colOff>42333</xdr:colOff>
      <xdr:row>24</xdr:row>
      <xdr:rowOff>86786</xdr:rowOff>
    </xdr:to>
    <xdr:sp macro="" textlink="">
      <xdr:nvSpPr>
        <xdr:cNvPr id="3" name="TextBox 2">
          <a:hlinkClick xmlns:r="http://schemas.openxmlformats.org/officeDocument/2006/relationships" r:id="rId1"/>
        </xdr:cNvPr>
        <xdr:cNvSpPr txBox="1"/>
      </xdr:nvSpPr>
      <xdr:spPr>
        <a:xfrm>
          <a:off x="10117667" y="5435601"/>
          <a:ext cx="4673599" cy="425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600"/>
            <a:t>Click for</a:t>
          </a:r>
          <a:r>
            <a:rPr lang="en-AU" sz="1600" baseline="0"/>
            <a:t> more information about this calculator</a:t>
          </a:r>
          <a:endParaRPr lang="en-AU" sz="1600"/>
        </a:p>
      </xdr:txBody>
    </xdr:sp>
    <xdr:clientData/>
  </xdr:twoCellAnchor>
  <xdr:twoCellAnchor>
    <xdr:from>
      <xdr:col>8</xdr:col>
      <xdr:colOff>225231</xdr:colOff>
      <xdr:row>14</xdr:row>
      <xdr:rowOff>121998</xdr:rowOff>
    </xdr:from>
    <xdr:to>
      <xdr:col>15</xdr:col>
      <xdr:colOff>284440</xdr:colOff>
      <xdr:row>17</xdr:row>
      <xdr:rowOff>36272</xdr:rowOff>
    </xdr:to>
    <xdr:sp macro="" textlink="">
      <xdr:nvSpPr>
        <xdr:cNvPr id="4" name="TextBox 3">
          <a:hlinkClick xmlns:r="http://schemas.openxmlformats.org/officeDocument/2006/relationships" r:id="rId2"/>
        </xdr:cNvPr>
        <xdr:cNvSpPr txBox="1"/>
      </xdr:nvSpPr>
      <xdr:spPr>
        <a:xfrm>
          <a:off x="5637163" y="3516362"/>
          <a:ext cx="3574800" cy="719569"/>
        </a:xfrm>
        <a:prstGeom prst="rect">
          <a:avLst/>
        </a:prstGeom>
        <a:solidFill>
          <a:schemeClr val="accent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400" b="1">
              <a:solidFill>
                <a:schemeClr val="tx2"/>
              </a:solidFill>
              <a:latin typeface="+mn-lt"/>
              <a:ea typeface="+mn-ea"/>
              <a:cs typeface="+mn-cs"/>
            </a:rPr>
            <a:t>CLICK </a:t>
          </a:r>
          <a:r>
            <a:rPr lang="en-AU" sz="1400" b="1">
              <a:solidFill>
                <a:schemeClr val="tx2"/>
              </a:solidFill>
            </a:rPr>
            <a:t>HERE to use the</a:t>
          </a:r>
        </a:p>
        <a:p>
          <a:pPr algn="ctr"/>
          <a:r>
            <a:rPr lang="en-AU" sz="1400" b="1">
              <a:solidFill>
                <a:schemeClr val="bg1"/>
              </a:solidFill>
            </a:rPr>
            <a:t>Total Dose Reduction calculator</a:t>
          </a:r>
        </a:p>
      </xdr:txBody>
    </xdr:sp>
    <xdr:clientData/>
  </xdr:twoCellAnchor>
  <xdr:twoCellAnchor>
    <xdr:from>
      <xdr:col>8</xdr:col>
      <xdr:colOff>216478</xdr:colOff>
      <xdr:row>18</xdr:row>
      <xdr:rowOff>4012</xdr:rowOff>
    </xdr:from>
    <xdr:to>
      <xdr:col>15</xdr:col>
      <xdr:colOff>277091</xdr:colOff>
      <xdr:row>21</xdr:row>
      <xdr:rowOff>10133</xdr:rowOff>
    </xdr:to>
    <xdr:sp macro="" textlink="">
      <xdr:nvSpPr>
        <xdr:cNvPr id="5" name="TextBox 4">
          <a:hlinkClick xmlns:r="http://schemas.openxmlformats.org/officeDocument/2006/relationships" r:id="rId3"/>
        </xdr:cNvPr>
        <xdr:cNvSpPr txBox="1"/>
      </xdr:nvSpPr>
      <xdr:spPr>
        <a:xfrm>
          <a:off x="5485627" y="4533453"/>
          <a:ext cx="3465294" cy="796494"/>
        </a:xfrm>
        <a:prstGeom prst="rect">
          <a:avLst/>
        </a:prstGeom>
        <a:solidFill>
          <a:schemeClr val="accent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400" b="1">
              <a:solidFill>
                <a:schemeClr val="tx2"/>
              </a:solidFill>
              <a:latin typeface="+mn-lt"/>
              <a:ea typeface="+mn-ea"/>
              <a:cs typeface="+mn-cs"/>
            </a:rPr>
            <a:t>CLICK HERE to use the</a:t>
          </a:r>
        </a:p>
        <a:p>
          <a:pPr algn="ctr"/>
          <a:r>
            <a:rPr lang="en-AU" sz="1400" b="1">
              <a:solidFill>
                <a:schemeClr val="bg1"/>
              </a:solidFill>
            </a:rPr>
            <a:t>Specific Dose Reduction calculator</a:t>
          </a:r>
        </a:p>
      </xdr:txBody>
    </xdr:sp>
    <xdr:clientData/>
  </xdr:twoCellAnchor>
  <xdr:twoCellAnchor>
    <xdr:from>
      <xdr:col>8</xdr:col>
      <xdr:colOff>339725</xdr:colOff>
      <xdr:row>2</xdr:row>
      <xdr:rowOff>142874</xdr:rowOff>
    </xdr:from>
    <xdr:to>
      <xdr:col>15</xdr:col>
      <xdr:colOff>234950</xdr:colOff>
      <xdr:row>13</xdr:row>
      <xdr:rowOff>222925</xdr:rowOff>
    </xdr:to>
    <xdr:sp macro="" textlink="">
      <xdr:nvSpPr>
        <xdr:cNvPr id="6" name="TextBox 5"/>
        <xdr:cNvSpPr txBox="1"/>
      </xdr:nvSpPr>
      <xdr:spPr>
        <a:xfrm>
          <a:off x="5608874" y="659656"/>
          <a:ext cx="3299906" cy="27754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solidFill>
                <a:schemeClr val="dk1"/>
              </a:solidFill>
              <a:effectLst/>
              <a:latin typeface="+mn-lt"/>
              <a:ea typeface="+mn-ea"/>
              <a:cs typeface="+mn-cs"/>
            </a:rPr>
            <a:t>Step 2:</a:t>
          </a:r>
        </a:p>
        <a:p>
          <a:r>
            <a:rPr lang="en-AU" sz="1400">
              <a:solidFill>
                <a:schemeClr val="dk1"/>
              </a:solidFill>
              <a:effectLst/>
              <a:latin typeface="+mn-lt"/>
              <a:ea typeface="+mn-ea"/>
              <a:cs typeface="+mn-cs"/>
            </a:rPr>
            <a:t>Before attempting dose reduction, guidelines</a:t>
          </a:r>
          <a:r>
            <a:rPr lang="en-AU" sz="1400" baseline="0">
              <a:solidFill>
                <a:schemeClr val="dk1"/>
              </a:solidFill>
              <a:effectLst/>
              <a:latin typeface="+mn-lt"/>
              <a:ea typeface="+mn-ea"/>
              <a:cs typeface="+mn-cs"/>
            </a:rPr>
            <a:t> recommend switching to morphine in patients who are using multiple opioids or who are addicted to opioids. Use option </a:t>
          </a:r>
          <a:r>
            <a:rPr lang="en-AU" sz="1400" b="1" baseline="0">
              <a:solidFill>
                <a:schemeClr val="dk1"/>
              </a:solidFill>
              <a:effectLst/>
              <a:latin typeface="+mn-lt"/>
              <a:ea typeface="+mn-ea"/>
              <a:cs typeface="+mn-cs"/>
            </a:rPr>
            <a:t>"Total Dose Reduction</a:t>
          </a:r>
          <a:r>
            <a:rPr lang="en-AU" sz="1400" baseline="0">
              <a:solidFill>
                <a:schemeClr val="dk1"/>
              </a:solidFill>
              <a:effectLst/>
              <a:latin typeface="+mn-lt"/>
              <a:ea typeface="+mn-ea"/>
              <a:cs typeface="+mn-cs"/>
            </a:rPr>
            <a:t> </a:t>
          </a:r>
          <a:r>
            <a:rPr lang="en-AU" sz="1400" b="1" baseline="0">
              <a:solidFill>
                <a:schemeClr val="dk1"/>
              </a:solidFill>
              <a:effectLst/>
              <a:latin typeface="+mn-lt"/>
              <a:ea typeface="+mn-ea"/>
              <a:cs typeface="+mn-cs"/>
            </a:rPr>
            <a:t>calculator"</a:t>
          </a:r>
          <a:r>
            <a:rPr lang="en-AU" sz="1400" baseline="0">
              <a:solidFill>
                <a:schemeClr val="dk1"/>
              </a:solidFill>
              <a:effectLst/>
              <a:latin typeface="+mn-lt"/>
              <a:ea typeface="+mn-ea"/>
              <a:cs typeface="+mn-cs"/>
            </a:rPr>
            <a:t> below.       </a:t>
          </a:r>
        </a:p>
        <a:p>
          <a:r>
            <a:rPr lang="en-AU" sz="1400" baseline="0">
              <a:solidFill>
                <a:schemeClr val="dk1"/>
              </a:solidFill>
              <a:effectLst/>
              <a:latin typeface="+mn-lt"/>
              <a:ea typeface="+mn-ea"/>
              <a:cs typeface="+mn-cs"/>
            </a:rPr>
            <a:t>                                                            </a:t>
          </a:r>
          <a:endParaRPr lang="en-AU" sz="1400">
            <a:effectLst/>
          </a:endParaRPr>
        </a:p>
        <a:p>
          <a:r>
            <a:rPr lang="en-AU" sz="1400" baseline="0">
              <a:solidFill>
                <a:schemeClr val="dk1"/>
              </a:solidFill>
              <a:effectLst/>
              <a:latin typeface="+mn-lt"/>
              <a:ea typeface="+mn-ea"/>
              <a:cs typeface="+mn-cs"/>
            </a:rPr>
            <a:t>If attempting dose reduction of an individual oral opioid agent, use option     </a:t>
          </a:r>
          <a:r>
            <a:rPr lang="en-AU" sz="1400" b="1" baseline="0">
              <a:solidFill>
                <a:schemeClr val="dk1"/>
              </a:solidFill>
              <a:effectLst/>
              <a:latin typeface="+mn-lt"/>
              <a:ea typeface="+mn-ea"/>
              <a:cs typeface="+mn-cs"/>
            </a:rPr>
            <a:t>"Specific Dose Reduction calculator" </a:t>
          </a:r>
          <a:r>
            <a:rPr lang="en-AU" sz="1400" baseline="0">
              <a:solidFill>
                <a:schemeClr val="dk1"/>
              </a:solidFill>
              <a:effectLst/>
              <a:latin typeface="+mn-lt"/>
              <a:ea typeface="+mn-ea"/>
              <a:cs typeface="+mn-cs"/>
            </a:rPr>
            <a:t>below.</a:t>
          </a:r>
          <a:endParaRPr lang="en-AU" sz="1400">
            <a:effectLst/>
          </a:endParaRPr>
        </a:p>
      </xdr:txBody>
    </xdr:sp>
    <xdr:clientData/>
  </xdr:twoCellAnchor>
  <xdr:twoCellAnchor>
    <xdr:from>
      <xdr:col>16</xdr:col>
      <xdr:colOff>19049</xdr:colOff>
      <xdr:row>0</xdr:row>
      <xdr:rowOff>16933</xdr:rowOff>
    </xdr:from>
    <xdr:to>
      <xdr:col>29</xdr:col>
      <xdr:colOff>33867</xdr:colOff>
      <xdr:row>21</xdr:row>
      <xdr:rowOff>84668</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16934</xdr:colOff>
      <xdr:row>0</xdr:row>
      <xdr:rowOff>93135</xdr:rowOff>
    </xdr:from>
    <xdr:to>
      <xdr:col>3</xdr:col>
      <xdr:colOff>175655</xdr:colOff>
      <xdr:row>2</xdr:row>
      <xdr:rowOff>80668</xdr:rowOff>
    </xdr:to>
    <xdr:pic>
      <xdr:nvPicPr>
        <xdr:cNvPr id="9" name="Picture 8" descr="http://childprotectionjobs.dhs.vic.gov.au/img/DHS_logo_tablet.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7934" y="93135"/>
          <a:ext cx="1877454" cy="504000"/>
        </a:xfrm>
        <a:prstGeom prst="rect">
          <a:avLst/>
        </a:prstGeom>
        <a:noFill/>
        <a:ln>
          <a:solidFill>
            <a:schemeClr val="bg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227659</xdr:colOff>
      <xdr:row>0</xdr:row>
      <xdr:rowOff>93455</xdr:rowOff>
    </xdr:from>
    <xdr:to>
      <xdr:col>5</xdr:col>
      <xdr:colOff>810431</xdr:colOff>
      <xdr:row>2</xdr:row>
      <xdr:rowOff>80988</xdr:rowOff>
    </xdr:to>
    <xdr:pic>
      <xdr:nvPicPr>
        <xdr:cNvPr id="10" name="Picture 9" descr="http://media.healthdirect.org.au/images/logos/profile/NPS_logo.png"/>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a:stretch/>
      </xdr:blipFill>
      <xdr:spPr bwMode="auto">
        <a:xfrm>
          <a:off x="2327392" y="93455"/>
          <a:ext cx="1937439" cy="504000"/>
        </a:xfrm>
        <a:prstGeom prst="rect">
          <a:avLst/>
        </a:prstGeom>
        <a:noFill/>
        <a:ln>
          <a:solidFill>
            <a:schemeClr val="bg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38100</xdr:colOff>
      <xdr:row>1</xdr:row>
      <xdr:rowOff>7620</xdr:rowOff>
    </xdr:from>
    <xdr:to>
      <xdr:col>17</xdr:col>
      <xdr:colOff>342900</xdr:colOff>
      <xdr:row>16</xdr:row>
      <xdr:rowOff>7620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529167</xdr:colOff>
      <xdr:row>17</xdr:row>
      <xdr:rowOff>190499</xdr:rowOff>
    </xdr:from>
    <xdr:to>
      <xdr:col>7</xdr:col>
      <xdr:colOff>4763</xdr:colOff>
      <xdr:row>25</xdr:row>
      <xdr:rowOff>412750</xdr:rowOff>
    </xdr:to>
    <xdr:sp macro="" textlink="">
      <xdr:nvSpPr>
        <xdr:cNvPr id="3" name="TextBox 2"/>
        <xdr:cNvSpPr txBox="1"/>
      </xdr:nvSpPr>
      <xdr:spPr>
        <a:xfrm>
          <a:off x="529167" y="5101166"/>
          <a:ext cx="6481763" cy="2338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50"/>
            <a:t>• Based on guidelines, the calculator will start the patient on half the dose</a:t>
          </a:r>
          <a:r>
            <a:rPr lang="en-AU" sz="1050" baseline="0"/>
            <a:t> </a:t>
          </a:r>
          <a:r>
            <a:rPr lang="en-AU" sz="1050"/>
            <a:t>(tolerance to one opioid is not fully transferred to another opioid).</a:t>
          </a:r>
          <a:r>
            <a:rPr lang="en-AU" sz="1050" baseline="30000"/>
            <a:t>1</a:t>
          </a:r>
        </a:p>
        <a:p>
          <a:r>
            <a:rPr lang="en-AU" sz="1050"/>
            <a:t>• Adjust dose up (to relieve withdrawal symptoms) or down (to respond to over-sedation) as necessary.</a:t>
          </a:r>
          <a:r>
            <a:rPr lang="en-AU" sz="1050" baseline="30000">
              <a:solidFill>
                <a:schemeClr val="dk1"/>
              </a:solidFill>
              <a:effectLst/>
              <a:latin typeface="+mn-lt"/>
              <a:ea typeface="+mn-ea"/>
              <a:cs typeface="+mn-cs"/>
            </a:rPr>
            <a:t>1</a:t>
          </a:r>
          <a:r>
            <a:rPr lang="en-AU" sz="1050"/>
            <a:t>                                                                                    </a:t>
          </a:r>
        </a:p>
        <a:p>
          <a:r>
            <a:rPr lang="en-AU" sz="1050"/>
            <a:t>• Based on guidelines, once one-third of the above original dose is reached, the calculator will slow the tapering to half of your chosen tapering rate.</a:t>
          </a:r>
          <a:r>
            <a:rPr lang="en-AU" sz="1050" baseline="30000">
              <a:solidFill>
                <a:schemeClr val="dk1"/>
              </a:solidFill>
              <a:effectLst/>
              <a:latin typeface="+mn-lt"/>
              <a:ea typeface="+mn-ea"/>
              <a:cs typeface="+mn-cs"/>
            </a:rPr>
            <a:t>1</a:t>
          </a:r>
        </a:p>
        <a:p>
          <a:endParaRPr lang="en-AU" sz="1050"/>
        </a:p>
        <a:p>
          <a:pPr eaLnBrk="1" fontAlgn="auto" latinLnBrk="0" hangingPunct="1"/>
          <a:r>
            <a:rPr lang="en-AU" sz="1050" b="1">
              <a:solidFill>
                <a:srgbClr val="FF0000"/>
              </a:solidFill>
              <a:effectLst/>
              <a:latin typeface="+mn-lt"/>
              <a:ea typeface="+mn-ea"/>
              <a:cs typeface="+mn-cs"/>
            </a:rPr>
            <a:t>There are instances when the calculator starts repeating the same dosage over consecutive weeks.</a:t>
          </a:r>
          <a:r>
            <a:rPr lang="en-AU" sz="1050" b="1" baseline="0">
              <a:solidFill>
                <a:srgbClr val="FF0000"/>
              </a:solidFill>
              <a:effectLst/>
              <a:latin typeface="+mn-lt"/>
              <a:ea typeface="+mn-ea"/>
              <a:cs typeface="+mn-cs"/>
            </a:rPr>
            <a:t> T</a:t>
          </a:r>
          <a:r>
            <a:rPr lang="en-AU" sz="1050" b="1">
              <a:solidFill>
                <a:srgbClr val="FF0000"/>
              </a:solidFill>
              <a:effectLst/>
              <a:latin typeface="+mn-lt"/>
              <a:ea typeface="+mn-ea"/>
              <a:cs typeface="+mn-cs"/>
            </a:rPr>
            <a:t>his occurs when the tapering amount calculated by the chosen tapering rate is less than 2.5 mg </a:t>
          </a:r>
          <a:r>
            <a:rPr lang="en-AU" sz="1050" b="1" baseline="0">
              <a:solidFill>
                <a:srgbClr val="FF0000"/>
              </a:solidFill>
              <a:effectLst/>
              <a:latin typeface="+mn-lt"/>
              <a:ea typeface="+mn-ea"/>
              <a:cs typeface="+mn-cs"/>
            </a:rPr>
            <a:t>per week, and the effect of rounding to the nearest 5 mg results in the calculator showing a 0 mg reduction</a:t>
          </a:r>
          <a:r>
            <a:rPr lang="en-AU" sz="1050" b="1">
              <a:solidFill>
                <a:srgbClr val="FF0000"/>
              </a:solidFill>
              <a:effectLst/>
              <a:latin typeface="+mn-lt"/>
              <a:ea typeface="+mn-ea"/>
              <a:cs typeface="+mn-cs"/>
            </a:rPr>
            <a:t>. In these instances review the patient, the dose and taper rate, and the dose frequency. Depending on the clinical situation, the patient, and how they are responding to the taper, consider reducing by the smallest decrement possible and extending the time interval between doses</a:t>
          </a:r>
          <a:r>
            <a:rPr lang="en-AU" sz="1050">
              <a:solidFill>
                <a:srgbClr val="FF0000"/>
              </a:solidFill>
              <a:effectLst/>
              <a:latin typeface="+mn-lt"/>
              <a:ea typeface="+mn-ea"/>
              <a:cs typeface="+mn-cs"/>
            </a:rPr>
            <a:t>.</a:t>
          </a:r>
        </a:p>
        <a:p>
          <a:r>
            <a:rPr lang="en-AU" sz="900" i="1">
              <a:solidFill>
                <a:sysClr val="windowText" lastClr="000000"/>
              </a:solidFill>
              <a:effectLst/>
              <a:latin typeface="+mn-lt"/>
              <a:ea typeface="+mn-ea"/>
              <a:cs typeface="+mn-cs"/>
            </a:rPr>
            <a:t>1. </a:t>
          </a:r>
          <a:r>
            <a:rPr lang="en-AU" sz="900" b="0" i="1" u="none" strike="noStrike" baseline="0" smtClean="0">
              <a:solidFill>
                <a:schemeClr val="dk1"/>
              </a:solidFill>
              <a:latin typeface="+mn-lt"/>
              <a:ea typeface="+mn-ea"/>
              <a:cs typeface="+mn-cs"/>
            </a:rPr>
            <a:t>Prescribing drugs of dependence in general practice, Part A – Clinical governance framework. Melbourne: The Royal Australian College of General Practitioners, 2015.</a:t>
          </a:r>
          <a:endParaRPr lang="en-AU" sz="900" i="1">
            <a:solidFill>
              <a:sysClr val="windowText" lastClr="000000"/>
            </a:solidFill>
            <a:effectLst/>
          </a:endParaRPr>
        </a:p>
        <a:p>
          <a:r>
            <a:rPr lang="en-AU" sz="1100">
              <a:solidFill>
                <a:srgbClr val="FF0000"/>
              </a:solidFill>
            </a:rPr>
            <a:t>    </a:t>
          </a:r>
        </a:p>
      </xdr:txBody>
    </xdr:sp>
    <xdr:clientData/>
  </xdr:twoCellAnchor>
  <xdr:twoCellAnchor>
    <xdr:from>
      <xdr:col>0</xdr:col>
      <xdr:colOff>600077</xdr:colOff>
      <xdr:row>5</xdr:row>
      <xdr:rowOff>85725</xdr:rowOff>
    </xdr:from>
    <xdr:to>
      <xdr:col>6</xdr:col>
      <xdr:colOff>1038225</xdr:colOff>
      <xdr:row>17</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43614</xdr:colOff>
      <xdr:row>0</xdr:row>
      <xdr:rowOff>120819</xdr:rowOff>
    </xdr:from>
    <xdr:to>
      <xdr:col>3</xdr:col>
      <xdr:colOff>191601</xdr:colOff>
      <xdr:row>1</xdr:row>
      <xdr:rowOff>315819</xdr:rowOff>
    </xdr:to>
    <xdr:pic>
      <xdr:nvPicPr>
        <xdr:cNvPr id="5" name="Picture 4" descr="http://childprotectionjobs.dhs.vic.gov.au/img/DHS_logo_tablet.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3214" y="120819"/>
          <a:ext cx="2153571" cy="576000"/>
        </a:xfrm>
        <a:prstGeom prst="rect">
          <a:avLst/>
        </a:prstGeom>
        <a:noFill/>
        <a:ln>
          <a:solidFill>
            <a:schemeClr val="bg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229399</xdr:colOff>
      <xdr:row>0</xdr:row>
      <xdr:rowOff>121139</xdr:rowOff>
    </xdr:from>
    <xdr:to>
      <xdr:col>5</xdr:col>
      <xdr:colOff>1537453</xdr:colOff>
      <xdr:row>1</xdr:row>
      <xdr:rowOff>316139</xdr:rowOff>
    </xdr:to>
    <xdr:pic>
      <xdr:nvPicPr>
        <xdr:cNvPr id="6" name="Picture 5" descr="http://media.healthdirect.org.au/images/logos/profile/NPS_logo.png"/>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bwMode="auto">
        <a:xfrm>
          <a:off x="2844583" y="121139"/>
          <a:ext cx="2207214" cy="576000"/>
        </a:xfrm>
        <a:prstGeom prst="rect">
          <a:avLst/>
        </a:prstGeom>
        <a:noFill/>
        <a:ln>
          <a:solidFill>
            <a:schemeClr val="bg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2229</xdr:colOff>
      <xdr:row>13</xdr:row>
      <xdr:rowOff>226217</xdr:rowOff>
    </xdr:from>
    <xdr:to>
      <xdr:col>7</xdr:col>
      <xdr:colOff>31194</xdr:colOff>
      <xdr:row>25</xdr:row>
      <xdr:rowOff>197518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xdr:row>
      <xdr:rowOff>76199</xdr:rowOff>
    </xdr:from>
    <xdr:to>
      <xdr:col>7</xdr:col>
      <xdr:colOff>8467</xdr:colOff>
      <xdr:row>13</xdr:row>
      <xdr:rowOff>154781</xdr:rowOff>
    </xdr:to>
    <xdr:sp macro="" textlink="">
      <xdr:nvSpPr>
        <xdr:cNvPr id="3" name="TextBox 2"/>
        <xdr:cNvSpPr txBox="1"/>
      </xdr:nvSpPr>
      <xdr:spPr>
        <a:xfrm>
          <a:off x="607219" y="1969293"/>
          <a:ext cx="6033029" cy="2174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50">
              <a:solidFill>
                <a:schemeClr val="dk1"/>
              </a:solidFill>
              <a:effectLst/>
              <a:latin typeface="+mn-lt"/>
              <a:ea typeface="+mn-ea"/>
              <a:cs typeface="+mn-cs"/>
            </a:rPr>
            <a:t>•  </a:t>
          </a:r>
          <a:r>
            <a:rPr lang="en-AU" sz="1050"/>
            <a:t>This option does not include oral methadone and transdermal patches.                                               </a:t>
          </a:r>
        </a:p>
        <a:p>
          <a:r>
            <a:rPr lang="en-AU" sz="1050">
              <a:solidFill>
                <a:schemeClr val="dk1"/>
              </a:solidFill>
              <a:effectLst/>
              <a:latin typeface="+mn-lt"/>
              <a:ea typeface="+mn-ea"/>
              <a:cs typeface="+mn-cs"/>
            </a:rPr>
            <a:t>•  </a:t>
          </a:r>
          <a:r>
            <a:rPr lang="en-AU" sz="1050"/>
            <a:t>Consult an addiction medicine or pain management service.</a:t>
          </a:r>
        </a:p>
        <a:p>
          <a:r>
            <a:rPr lang="en-AU" sz="1050"/>
            <a:t>•  Once one-third of the original dose is reached, the calculator will slow the tapering to half of your chosen tapering rate.</a:t>
          </a:r>
          <a:r>
            <a:rPr lang="en-AU" sz="1050" baseline="30000">
              <a:solidFill>
                <a:schemeClr val="dk1"/>
              </a:solidFill>
              <a:effectLst/>
              <a:latin typeface="+mn-lt"/>
              <a:ea typeface="+mn-ea"/>
              <a:cs typeface="+mn-cs"/>
            </a:rPr>
            <a:t>1</a:t>
          </a:r>
          <a:endParaRPr lang="en-AU" sz="1050"/>
        </a:p>
        <a:p>
          <a:endParaRPr lang="en-AU" sz="105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AU" sz="1050" b="1">
              <a:solidFill>
                <a:srgbClr val="FF0000"/>
              </a:solidFill>
              <a:effectLst/>
              <a:latin typeface="+mn-lt"/>
              <a:ea typeface="+mn-ea"/>
              <a:cs typeface="+mn-cs"/>
            </a:rPr>
            <a:t>There are instances when the calculator starts repeating the same dosage over consecutive weeks.</a:t>
          </a:r>
          <a:r>
            <a:rPr lang="en-AU" sz="1050" b="1" baseline="0">
              <a:solidFill>
                <a:srgbClr val="FF0000"/>
              </a:solidFill>
              <a:effectLst/>
              <a:latin typeface="+mn-lt"/>
              <a:ea typeface="+mn-ea"/>
              <a:cs typeface="+mn-cs"/>
            </a:rPr>
            <a:t> T</a:t>
          </a:r>
          <a:r>
            <a:rPr lang="en-AU" sz="1050" b="1">
              <a:solidFill>
                <a:srgbClr val="FF0000"/>
              </a:solidFill>
              <a:effectLst/>
              <a:latin typeface="+mn-lt"/>
              <a:ea typeface="+mn-ea"/>
              <a:cs typeface="+mn-cs"/>
            </a:rPr>
            <a:t>his occurs when the tapering amount calculated by the chosen tapering rate is less than 2.5 mg </a:t>
          </a:r>
          <a:r>
            <a:rPr lang="en-AU" sz="1050" b="1" baseline="0">
              <a:solidFill>
                <a:srgbClr val="FF0000"/>
              </a:solidFill>
              <a:effectLst/>
              <a:latin typeface="+mn-lt"/>
              <a:ea typeface="+mn-ea"/>
              <a:cs typeface="+mn-cs"/>
            </a:rPr>
            <a:t>per week, and the effect of rounding to the nearest 5 mg results in the calculator showing a 0 mg reduction. </a:t>
          </a:r>
          <a:r>
            <a:rPr lang="en-AU" sz="1050" b="1">
              <a:solidFill>
                <a:srgbClr val="FF0000"/>
              </a:solidFill>
              <a:effectLst/>
              <a:latin typeface="+mn-lt"/>
              <a:ea typeface="+mn-ea"/>
              <a:cs typeface="+mn-cs"/>
            </a:rPr>
            <a:t>In these instances review the patient, the dose and taper rate, and the dose frequency. Depending on the clinical situation, the patient, and how they are responding to the taper, consider reducing by the smallest decrement possible and extending the time interval between doses</a:t>
          </a:r>
          <a:r>
            <a:rPr lang="en-AU" sz="1050">
              <a:solidFill>
                <a:srgbClr val="FF0000"/>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AU" sz="900" i="1">
              <a:solidFill>
                <a:schemeClr val="dk1"/>
              </a:solidFill>
              <a:effectLst/>
              <a:latin typeface="+mn-lt"/>
              <a:ea typeface="+mn-ea"/>
              <a:cs typeface="+mn-cs"/>
            </a:rPr>
            <a:t>1. </a:t>
          </a:r>
          <a:r>
            <a:rPr lang="en-AU" sz="900" b="0" i="1" baseline="0">
              <a:solidFill>
                <a:schemeClr val="dk1"/>
              </a:solidFill>
              <a:effectLst/>
              <a:latin typeface="+mn-lt"/>
              <a:ea typeface="+mn-ea"/>
              <a:cs typeface="+mn-cs"/>
            </a:rPr>
            <a:t>Prescribing drugs of dependence in general practice, Part A – Clinical governance framework. Melbourne: The Royal Australian College of General Practitioners, 2015</a:t>
          </a:r>
          <a:r>
            <a:rPr lang="en-AU" sz="900" b="0" i="0" baseline="0">
              <a:solidFill>
                <a:schemeClr val="dk1"/>
              </a:solidFill>
              <a:effectLst/>
              <a:latin typeface="+mn-lt"/>
              <a:ea typeface="+mn-ea"/>
              <a:cs typeface="+mn-cs"/>
            </a:rPr>
            <a:t>.</a:t>
          </a:r>
          <a:endParaRPr lang="en-AU" sz="9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AU">
            <a:solidFill>
              <a:srgbClr val="FF0000"/>
            </a:solidFill>
            <a:effectLst/>
          </a:endParaRPr>
        </a:p>
        <a:p>
          <a:endParaRPr lang="en-AU" sz="1100"/>
        </a:p>
        <a:p>
          <a:endParaRPr lang="en-AU" sz="1100"/>
        </a:p>
        <a:p>
          <a:endParaRPr lang="en-AU" sz="1100">
            <a:solidFill>
              <a:srgbClr val="FF0000"/>
            </a:solidFill>
          </a:endParaRPr>
        </a:p>
      </xdr:txBody>
    </xdr:sp>
    <xdr:clientData/>
  </xdr:twoCellAnchor>
  <xdr:twoCellAnchor editAs="oneCell">
    <xdr:from>
      <xdr:col>1</xdr:col>
      <xdr:colOff>30892</xdr:colOff>
      <xdr:row>0</xdr:row>
      <xdr:rowOff>113272</xdr:rowOff>
    </xdr:from>
    <xdr:to>
      <xdr:col>2</xdr:col>
      <xdr:colOff>566351</xdr:colOff>
      <xdr:row>1</xdr:row>
      <xdr:rowOff>400483</xdr:rowOff>
    </xdr:to>
    <xdr:pic>
      <xdr:nvPicPr>
        <xdr:cNvPr id="5" name="Picture 4" descr="http://childprotectionjobs.dhs.vic.gov.au/img/DHS_logo_tablet.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9027" y="113272"/>
          <a:ext cx="2152135" cy="576644"/>
        </a:xfrm>
        <a:prstGeom prst="rect">
          <a:avLst/>
        </a:prstGeom>
        <a:noFill/>
        <a:ln>
          <a:solidFill>
            <a:schemeClr val="bg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614827</xdr:colOff>
      <xdr:row>0</xdr:row>
      <xdr:rowOff>115405</xdr:rowOff>
    </xdr:from>
    <xdr:to>
      <xdr:col>5</xdr:col>
      <xdr:colOff>994605</xdr:colOff>
      <xdr:row>1</xdr:row>
      <xdr:rowOff>402934</xdr:rowOff>
    </xdr:to>
    <xdr:pic>
      <xdr:nvPicPr>
        <xdr:cNvPr id="7" name="Picture 6" descr="http://media.healthdirect.org.au/images/logos/profile/NPS_logo.png"/>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bwMode="auto">
        <a:xfrm>
          <a:off x="2857284" y="115405"/>
          <a:ext cx="2203135" cy="576000"/>
        </a:xfrm>
        <a:prstGeom prst="rect">
          <a:avLst/>
        </a:prstGeom>
        <a:noFill/>
        <a:ln>
          <a:solidFill>
            <a:schemeClr val="bg1"/>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NPS">
      <a:dk1>
        <a:srgbClr val="000000"/>
      </a:dk1>
      <a:lt1>
        <a:srgbClr val="FFFFFF"/>
      </a:lt1>
      <a:dk2>
        <a:srgbClr val="401E6C"/>
      </a:dk2>
      <a:lt2>
        <a:srgbClr val="F47B28"/>
      </a:lt2>
      <a:accent1>
        <a:srgbClr val="00326C"/>
      </a:accent1>
      <a:accent2>
        <a:srgbClr val="D73347"/>
      </a:accent2>
      <a:accent3>
        <a:srgbClr val="81BD41"/>
      </a:accent3>
      <a:accent4>
        <a:srgbClr val="F47B28"/>
      </a:accent4>
      <a:accent5>
        <a:srgbClr val="00AEEF"/>
      </a:accent5>
      <a:accent6>
        <a:srgbClr val="F7B71E"/>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showGridLines="0" showRowColHeaders="0" tabSelected="1" zoomScaleNormal="100" workbookViewId="0">
      <selection activeCell="B20" sqref="B20:D20"/>
    </sheetView>
  </sheetViews>
  <sheetFormatPr defaultRowHeight="15"/>
  <cols>
    <col min="3" max="3" width="19.28515625" bestFit="1" customWidth="1"/>
    <col min="4" max="4" width="106.85546875" customWidth="1"/>
  </cols>
  <sheetData>
    <row r="1" spans="1:5">
      <c r="A1" s="61"/>
      <c r="B1" s="61"/>
      <c r="C1" s="61"/>
      <c r="D1" s="61"/>
      <c r="E1" s="61"/>
    </row>
    <row r="2" spans="1:5" ht="36">
      <c r="A2" s="61"/>
      <c r="B2" s="61"/>
      <c r="C2" s="61"/>
      <c r="D2" s="113" t="s">
        <v>64</v>
      </c>
      <c r="E2" s="61"/>
    </row>
    <row r="3" spans="1:5">
      <c r="A3" s="61"/>
      <c r="B3" s="61"/>
      <c r="C3" s="61"/>
      <c r="D3" s="61"/>
      <c r="E3" s="61"/>
    </row>
    <row r="4" spans="1:5">
      <c r="A4" s="61"/>
      <c r="B4" s="61"/>
      <c r="C4" s="61"/>
      <c r="D4" s="61"/>
      <c r="E4" s="61"/>
    </row>
    <row r="5" spans="1:5">
      <c r="A5" s="61"/>
      <c r="B5" s="61"/>
      <c r="C5" s="61"/>
      <c r="D5" s="61"/>
      <c r="E5" s="61"/>
    </row>
    <row r="6" spans="1:5">
      <c r="A6" s="20"/>
      <c r="B6" s="20"/>
      <c r="C6" s="20"/>
      <c r="D6" s="20"/>
      <c r="E6" s="20"/>
    </row>
    <row r="7" spans="1:5">
      <c r="A7" s="20"/>
      <c r="B7" s="110" t="s">
        <v>61</v>
      </c>
      <c r="C7" s="111"/>
      <c r="D7" s="112"/>
      <c r="E7" s="20"/>
    </row>
    <row r="8" spans="1:5">
      <c r="A8" s="20"/>
      <c r="B8" s="121" t="s">
        <v>68</v>
      </c>
      <c r="C8" s="122"/>
      <c r="D8" s="123"/>
      <c r="E8" s="20"/>
    </row>
    <row r="9" spans="1:5">
      <c r="A9" s="20"/>
      <c r="B9" s="124"/>
      <c r="C9" s="125"/>
      <c r="D9" s="126"/>
      <c r="E9" s="20"/>
    </row>
    <row r="10" spans="1:5">
      <c r="A10" s="20"/>
      <c r="B10" s="124"/>
      <c r="C10" s="125"/>
      <c r="D10" s="126"/>
      <c r="E10" s="20"/>
    </row>
    <row r="11" spans="1:5">
      <c r="A11" s="20"/>
      <c r="B11" s="124"/>
      <c r="C11" s="125"/>
      <c r="D11" s="126"/>
      <c r="E11" s="20"/>
    </row>
    <row r="12" spans="1:5">
      <c r="A12" s="20"/>
      <c r="B12" s="124"/>
      <c r="C12" s="125"/>
      <c r="D12" s="126"/>
      <c r="E12" s="20"/>
    </row>
    <row r="13" spans="1:5">
      <c r="A13" s="20"/>
      <c r="B13" s="124"/>
      <c r="C13" s="125"/>
      <c r="D13" s="126"/>
      <c r="E13" s="20"/>
    </row>
    <row r="14" spans="1:5">
      <c r="A14" s="20"/>
      <c r="B14" s="124"/>
      <c r="C14" s="125"/>
      <c r="D14" s="126"/>
      <c r="E14" s="20"/>
    </row>
    <row r="15" spans="1:5">
      <c r="A15" s="20"/>
      <c r="B15" s="124"/>
      <c r="C15" s="125"/>
      <c r="D15" s="126"/>
      <c r="E15" s="20"/>
    </row>
    <row r="16" spans="1:5">
      <c r="A16" s="20"/>
      <c r="B16" s="124"/>
      <c r="C16" s="125"/>
      <c r="D16" s="126"/>
      <c r="E16" s="20"/>
    </row>
    <row r="17" spans="1:5" ht="16.149999999999999" customHeight="1">
      <c r="A17" s="20"/>
      <c r="B17" s="20"/>
      <c r="C17" s="20"/>
      <c r="D17" s="20"/>
      <c r="E17" s="20"/>
    </row>
    <row r="18" spans="1:5" ht="66.599999999999994" customHeight="1">
      <c r="A18" s="20"/>
      <c r="B18" s="119" t="s">
        <v>62</v>
      </c>
      <c r="C18" s="120"/>
      <c r="D18" s="120"/>
      <c r="E18" s="20"/>
    </row>
    <row r="19" spans="1:5">
      <c r="A19" s="20"/>
      <c r="B19" s="20"/>
      <c r="C19" s="20"/>
      <c r="D19" s="20"/>
      <c r="E19" s="20"/>
    </row>
    <row r="20" spans="1:5" ht="32.450000000000003" customHeight="1">
      <c r="A20" s="20"/>
      <c r="B20" s="116" t="s">
        <v>53</v>
      </c>
      <c r="C20" s="117"/>
      <c r="D20" s="118"/>
      <c r="E20" s="20"/>
    </row>
    <row r="21" spans="1:5" ht="32.450000000000003" customHeight="1">
      <c r="A21" s="20"/>
      <c r="B21" s="20"/>
      <c r="C21" s="20"/>
      <c r="D21" s="20"/>
      <c r="E21" s="20"/>
    </row>
  </sheetData>
  <sheetProtection password="EE03" sheet="1" objects="1" scenarios="1"/>
  <mergeCells count="3">
    <mergeCell ref="B20:D20"/>
    <mergeCell ref="B18:D18"/>
    <mergeCell ref="B8:D16"/>
  </mergeCells>
  <hyperlinks>
    <hyperlink ref="B20" location="'Simple 1'!A1" display="Go Back to the Calculator"/>
    <hyperlink ref="B20:D20" location="'Calculate Morphine Equivalent'!A1" display="Click here to go back to the CALCULATOR"/>
  </hyperlinks>
  <pageMargins left="0.7" right="0.7" top="0.75" bottom="0.75" header="0.3" footer="0.3"/>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1"/>
  <sheetViews>
    <sheetView showGridLines="0" showZeros="0" zoomScaleNormal="100" workbookViewId="0">
      <selection activeCell="D14" sqref="D14"/>
    </sheetView>
  </sheetViews>
  <sheetFormatPr defaultColWidth="8.85546875" defaultRowHeight="15"/>
  <cols>
    <col min="1" max="1" width="5.5703125" style="7" customWidth="1"/>
    <col min="2" max="2" width="8.28515625" style="7" customWidth="1"/>
    <col min="3" max="3" width="16.7109375" style="7" customWidth="1"/>
    <col min="4" max="5" width="9.85546875" style="7" customWidth="1"/>
    <col min="6" max="6" width="13.7109375" style="7" customWidth="1"/>
    <col min="7" max="7" width="10.85546875" style="8" customWidth="1"/>
    <col min="8" max="8" width="4.140625" style="8" customWidth="1"/>
    <col min="9" max="16" width="7.28515625" style="1" customWidth="1"/>
    <col min="17" max="28" width="6.5703125" style="1" customWidth="1"/>
    <col min="29" max="16384" width="8.85546875" style="1"/>
  </cols>
  <sheetData>
    <row r="1" spans="1:19" ht="25.9" customHeight="1">
      <c r="A1" s="15"/>
      <c r="B1" s="15"/>
      <c r="C1" s="15"/>
      <c r="D1" s="15"/>
      <c r="E1" s="15"/>
      <c r="F1" s="15"/>
      <c r="G1" s="4"/>
      <c r="H1" s="4"/>
      <c r="I1" s="51"/>
      <c r="J1" s="11"/>
      <c r="K1" s="11"/>
      <c r="L1" s="11"/>
      <c r="M1" s="11"/>
      <c r="N1" s="11"/>
      <c r="O1" s="11"/>
      <c r="P1" s="11"/>
    </row>
    <row r="2" spans="1:19">
      <c r="A2" s="15"/>
      <c r="B2" s="15"/>
      <c r="C2" s="15"/>
      <c r="D2" s="15"/>
      <c r="E2" s="15"/>
      <c r="F2" s="15"/>
      <c r="G2" s="4"/>
      <c r="H2" s="4"/>
      <c r="I2" s="51"/>
      <c r="J2" s="11"/>
      <c r="K2" s="11"/>
      <c r="L2" s="11"/>
      <c r="M2" s="11"/>
      <c r="N2" s="11"/>
      <c r="O2" s="11"/>
      <c r="P2" s="11"/>
    </row>
    <row r="3" spans="1:19">
      <c r="A3" s="15"/>
      <c r="B3" s="15"/>
      <c r="C3" s="15"/>
      <c r="D3" s="15"/>
      <c r="E3" s="15"/>
      <c r="F3" s="15"/>
      <c r="G3" s="4"/>
      <c r="H3" s="4"/>
      <c r="I3" s="51"/>
      <c r="J3" s="12"/>
      <c r="K3" s="12"/>
      <c r="L3" s="12"/>
      <c r="M3" s="12"/>
      <c r="N3" s="12"/>
      <c r="O3" s="12"/>
      <c r="P3" s="12"/>
    </row>
    <row r="4" spans="1:19" s="42" customFormat="1" ht="18.75">
      <c r="A4" s="40"/>
      <c r="B4" s="44" t="s">
        <v>39</v>
      </c>
      <c r="C4" s="44"/>
      <c r="D4" s="44"/>
      <c r="E4" s="44"/>
      <c r="F4" s="44"/>
      <c r="G4" s="45"/>
      <c r="H4" s="41"/>
      <c r="I4" s="52"/>
      <c r="J4" s="128"/>
      <c r="K4" s="128"/>
      <c r="L4" s="128"/>
      <c r="M4" s="128"/>
      <c r="N4" s="128"/>
      <c r="O4" s="128"/>
      <c r="P4" s="53"/>
      <c r="R4" s="27" t="s">
        <v>12</v>
      </c>
      <c r="S4" s="27"/>
    </row>
    <row r="5" spans="1:19" s="42" customFormat="1" ht="18.75">
      <c r="A5" s="40"/>
      <c r="B5" s="44" t="s">
        <v>40</v>
      </c>
      <c r="C5" s="44"/>
      <c r="D5" s="44"/>
      <c r="E5" s="44"/>
      <c r="F5" s="44"/>
      <c r="G5" s="45"/>
      <c r="H5" s="41"/>
      <c r="I5" s="52"/>
      <c r="J5" s="54"/>
      <c r="K5" s="54"/>
      <c r="L5" s="54"/>
      <c r="M5" s="54"/>
      <c r="N5" s="54"/>
      <c r="O5" s="54"/>
      <c r="P5" s="53"/>
      <c r="R5" s="29">
        <v>0.13</v>
      </c>
      <c r="S5" s="27" t="s">
        <v>29</v>
      </c>
    </row>
    <row r="6" spans="1:19" ht="18.75">
      <c r="A6" s="15"/>
      <c r="B6" s="15"/>
      <c r="C6" s="15"/>
      <c r="D6" s="15"/>
      <c r="E6" s="15"/>
      <c r="F6" s="15"/>
      <c r="G6" s="4"/>
      <c r="H6" s="4"/>
      <c r="I6" s="55"/>
      <c r="J6" s="56"/>
      <c r="K6" s="129"/>
      <c r="L6" s="130"/>
      <c r="M6" s="130"/>
      <c r="N6" s="130"/>
      <c r="O6" s="57"/>
      <c r="P6" s="57"/>
      <c r="R6" s="29">
        <v>5</v>
      </c>
      <c r="S6" s="28">
        <v>0.05</v>
      </c>
    </row>
    <row r="7" spans="1:19" ht="44.45" customHeight="1">
      <c r="A7" s="15"/>
      <c r="B7" s="131" t="s">
        <v>52</v>
      </c>
      <c r="C7" s="131"/>
      <c r="D7" s="131"/>
      <c r="E7" s="131"/>
      <c r="F7" s="131"/>
      <c r="G7" s="131"/>
      <c r="H7" s="4"/>
      <c r="I7" s="55"/>
      <c r="J7" s="56"/>
      <c r="K7" s="56"/>
      <c r="L7" s="56"/>
      <c r="M7" s="56"/>
      <c r="N7" s="56"/>
      <c r="O7" s="57"/>
      <c r="P7" s="57"/>
      <c r="R7" s="29">
        <v>3</v>
      </c>
      <c r="S7" s="28">
        <v>0.1</v>
      </c>
    </row>
    <row r="8" spans="1:19" ht="18" customHeight="1">
      <c r="A8" s="3"/>
      <c r="B8" s="3"/>
      <c r="C8" s="3"/>
      <c r="D8" s="3"/>
      <c r="E8" s="3"/>
      <c r="F8" s="3"/>
      <c r="G8" s="4"/>
      <c r="H8" s="4"/>
      <c r="I8" s="55"/>
      <c r="J8" s="56"/>
      <c r="K8" s="129"/>
      <c r="L8" s="130"/>
      <c r="M8" s="130"/>
      <c r="N8" s="130"/>
      <c r="O8" s="57"/>
      <c r="P8" s="57"/>
      <c r="R8" s="29">
        <v>1</v>
      </c>
      <c r="S8" s="28">
        <v>0.15</v>
      </c>
    </row>
    <row r="9" spans="1:19">
      <c r="A9" s="3"/>
      <c r="B9" s="132" t="s">
        <v>41</v>
      </c>
      <c r="C9" s="132"/>
      <c r="D9" s="132"/>
      <c r="E9" s="132"/>
      <c r="F9" s="132"/>
      <c r="G9" s="132"/>
      <c r="H9" s="4"/>
      <c r="I9" s="52"/>
      <c r="J9" s="17"/>
      <c r="K9" s="17"/>
      <c r="L9" s="17"/>
      <c r="M9" s="17"/>
      <c r="N9" s="17"/>
      <c r="O9" s="53"/>
      <c r="P9" s="53"/>
      <c r="R9" s="29">
        <v>1.5</v>
      </c>
      <c r="S9" s="28">
        <v>0.2</v>
      </c>
    </row>
    <row r="10" spans="1:19">
      <c r="A10" s="3"/>
      <c r="B10" s="132"/>
      <c r="C10" s="132"/>
      <c r="D10" s="132"/>
      <c r="E10" s="132"/>
      <c r="F10" s="132"/>
      <c r="G10" s="132"/>
      <c r="H10" s="4"/>
      <c r="I10" s="52"/>
      <c r="J10" s="17"/>
      <c r="K10" s="17"/>
      <c r="L10" s="17"/>
      <c r="M10" s="17"/>
      <c r="N10" s="17"/>
      <c r="O10" s="53"/>
      <c r="P10" s="53"/>
      <c r="R10" s="29">
        <v>0.4</v>
      </c>
      <c r="S10" s="28">
        <v>0.25</v>
      </c>
    </row>
    <row r="11" spans="1:19" ht="15" customHeight="1">
      <c r="A11" s="3"/>
      <c r="B11" s="3"/>
      <c r="C11" s="3"/>
      <c r="D11" s="3"/>
      <c r="E11" s="3"/>
      <c r="F11" s="3"/>
      <c r="G11" s="4"/>
      <c r="H11" s="23"/>
      <c r="I11" s="51"/>
      <c r="J11" s="12"/>
      <c r="K11" s="12"/>
      <c r="L11" s="12"/>
      <c r="M11" s="12"/>
      <c r="N11" s="12"/>
      <c r="O11" s="12"/>
      <c r="P11" s="12"/>
      <c r="R11" s="29">
        <v>0.2</v>
      </c>
      <c r="S11" s="27"/>
    </row>
    <row r="12" spans="1:19" s="2" customFormat="1" ht="21" customHeight="1">
      <c r="A12" s="135" t="s">
        <v>11</v>
      </c>
      <c r="B12" s="135"/>
      <c r="C12" s="36" t="s">
        <v>37</v>
      </c>
      <c r="D12" s="133" t="s">
        <v>13</v>
      </c>
      <c r="E12" s="133"/>
      <c r="F12" s="134" t="s">
        <v>38</v>
      </c>
      <c r="G12" s="134"/>
      <c r="H12" s="30"/>
      <c r="I12" s="51"/>
      <c r="J12" s="12"/>
      <c r="K12" s="12"/>
      <c r="L12" s="12"/>
      <c r="M12" s="12"/>
      <c r="N12" s="12"/>
      <c r="O12" s="12"/>
      <c r="P12" s="12"/>
      <c r="R12" s="29">
        <v>1.5</v>
      </c>
      <c r="S12" s="27"/>
    </row>
    <row r="13" spans="1:19" s="2" customFormat="1" ht="11.45" customHeight="1">
      <c r="A13" s="9"/>
      <c r="B13" s="13"/>
      <c r="C13" s="13"/>
      <c r="D13" s="13"/>
      <c r="E13" s="13"/>
      <c r="F13" s="14"/>
      <c r="G13" s="14"/>
      <c r="H13" s="24"/>
      <c r="I13" s="58"/>
      <c r="J13" s="59"/>
      <c r="K13" s="59"/>
      <c r="L13" s="59"/>
      <c r="M13" s="59"/>
      <c r="N13" s="59"/>
      <c r="O13" s="59"/>
      <c r="P13" s="59"/>
      <c r="R13" s="29">
        <v>2</v>
      </c>
      <c r="S13" s="27"/>
    </row>
    <row r="14" spans="1:19" ht="21" customHeight="1">
      <c r="A14" s="3"/>
      <c r="B14" s="13" t="s">
        <v>4</v>
      </c>
      <c r="C14" s="33" t="s">
        <v>1</v>
      </c>
      <c r="D14" s="49"/>
      <c r="E14" s="5" t="s">
        <v>14</v>
      </c>
      <c r="F14" s="19">
        <f>D14*'Calculate Morphine Equivalent'!R5</f>
        <v>0</v>
      </c>
      <c r="G14" s="5" t="s">
        <v>14</v>
      </c>
      <c r="H14" s="31"/>
      <c r="I14" s="58"/>
      <c r="J14" s="59"/>
      <c r="K14" s="59"/>
      <c r="L14" s="59"/>
      <c r="M14" s="59"/>
      <c r="N14" s="60"/>
      <c r="O14" s="59"/>
      <c r="P14" s="59"/>
      <c r="R14" s="29">
        <v>3</v>
      </c>
      <c r="S14" s="27"/>
    </row>
    <row r="15" spans="1:19" ht="21" customHeight="1">
      <c r="A15" s="3"/>
      <c r="B15" s="13" t="s">
        <v>4</v>
      </c>
      <c r="C15" s="33" t="s">
        <v>7</v>
      </c>
      <c r="D15" s="49"/>
      <c r="E15" s="5" t="s">
        <v>14</v>
      </c>
      <c r="F15" s="19">
        <f>D15*'Calculate Morphine Equivalent'!R6</f>
        <v>0</v>
      </c>
      <c r="G15" s="5" t="s">
        <v>14</v>
      </c>
      <c r="H15" s="31"/>
      <c r="I15" s="51"/>
      <c r="J15" s="12"/>
      <c r="K15" s="12"/>
      <c r="L15" s="12"/>
      <c r="M15" s="12"/>
      <c r="N15" s="12"/>
      <c r="O15" s="12"/>
      <c r="P15" s="12"/>
      <c r="R15" s="27"/>
      <c r="S15" s="27"/>
    </row>
    <row r="16" spans="1:19" ht="21" customHeight="1">
      <c r="A16" s="3"/>
      <c r="B16" s="13" t="s">
        <v>4</v>
      </c>
      <c r="C16" s="33" t="s">
        <v>5</v>
      </c>
      <c r="D16" s="49"/>
      <c r="E16" s="5" t="s">
        <v>14</v>
      </c>
      <c r="F16" s="19">
        <f>D16*'Calculate Morphine Equivalent'!R8</f>
        <v>0</v>
      </c>
      <c r="G16" s="5" t="s">
        <v>14</v>
      </c>
      <c r="H16" s="32"/>
      <c r="I16" s="51"/>
      <c r="J16" s="12"/>
      <c r="K16" s="12"/>
      <c r="L16" s="12"/>
      <c r="M16" s="12"/>
      <c r="N16" s="12"/>
      <c r="O16" s="12"/>
      <c r="P16" s="12"/>
    </row>
    <row r="17" spans="1:29" ht="21" customHeight="1">
      <c r="A17" s="3"/>
      <c r="B17" s="13" t="s">
        <v>4</v>
      </c>
      <c r="C17" s="33" t="s">
        <v>10</v>
      </c>
      <c r="D17" s="49">
        <v>0</v>
      </c>
      <c r="E17" s="5" t="s">
        <v>14</v>
      </c>
      <c r="F17" s="19">
        <f>D17*'Calculate Morphine Equivalent'!R9</f>
        <v>0</v>
      </c>
      <c r="G17" s="5" t="s">
        <v>14</v>
      </c>
      <c r="H17" s="32"/>
      <c r="I17" s="51"/>
      <c r="J17" s="12"/>
      <c r="K17" s="12"/>
      <c r="L17" s="12"/>
      <c r="M17" s="12"/>
      <c r="N17" s="12"/>
      <c r="O17" s="12"/>
      <c r="P17" s="12"/>
    </row>
    <row r="18" spans="1:29" ht="21" customHeight="1">
      <c r="A18" s="3"/>
      <c r="B18" s="13" t="s">
        <v>4</v>
      </c>
      <c r="C18" s="33" t="s">
        <v>2</v>
      </c>
      <c r="D18" s="49"/>
      <c r="E18" s="5" t="s">
        <v>14</v>
      </c>
      <c r="F18" s="19">
        <f>D18*'Calculate Morphine Equivalent'!R10</f>
        <v>0</v>
      </c>
      <c r="G18" s="5" t="s">
        <v>14</v>
      </c>
      <c r="H18" s="32"/>
      <c r="I18" s="136" t="s">
        <v>65</v>
      </c>
      <c r="J18" s="137"/>
      <c r="K18" s="137"/>
      <c r="L18" s="137"/>
      <c r="M18" s="137"/>
      <c r="N18" s="137"/>
      <c r="O18" s="137"/>
      <c r="P18" s="137"/>
    </row>
    <row r="19" spans="1:29" ht="21" customHeight="1">
      <c r="A19" s="3"/>
      <c r="B19" s="13" t="s">
        <v>4</v>
      </c>
      <c r="C19" s="33" t="s">
        <v>0</v>
      </c>
      <c r="D19" s="49">
        <v>0</v>
      </c>
      <c r="E19" s="5" t="s">
        <v>14</v>
      </c>
      <c r="F19" s="19">
        <f>D19*'Calculate Morphine Equivalent'!R11</f>
        <v>0</v>
      </c>
      <c r="G19" s="5" t="s">
        <v>14</v>
      </c>
      <c r="H19" s="25"/>
      <c r="I19" s="51"/>
      <c r="J19" s="12"/>
      <c r="K19" s="12"/>
      <c r="L19" s="12"/>
      <c r="M19" s="12"/>
      <c r="N19" s="12"/>
      <c r="O19" s="12"/>
      <c r="P19" s="12"/>
    </row>
    <row r="20" spans="1:29" ht="21" customHeight="1">
      <c r="A20" s="15"/>
      <c r="B20" s="36" t="s">
        <v>4</v>
      </c>
      <c r="C20" s="33" t="s">
        <v>6</v>
      </c>
      <c r="D20" s="49"/>
      <c r="E20" s="5" t="s">
        <v>14</v>
      </c>
      <c r="F20" s="19">
        <f>D20*'Calculate Morphine Equivalent'!R7</f>
        <v>0</v>
      </c>
      <c r="G20" s="5" t="s">
        <v>14</v>
      </c>
      <c r="H20" s="32"/>
      <c r="I20" s="51"/>
      <c r="J20" s="12"/>
      <c r="K20" s="12"/>
      <c r="L20" s="12"/>
      <c r="M20" s="12"/>
      <c r="N20" s="12"/>
      <c r="O20" s="12"/>
      <c r="P20" s="12"/>
    </row>
    <row r="21" spans="1:29" ht="21" customHeight="1">
      <c r="A21" s="3"/>
      <c r="B21" s="13" t="s">
        <v>3</v>
      </c>
      <c r="C21" s="33" t="s">
        <v>9</v>
      </c>
      <c r="D21" s="49"/>
      <c r="E21" s="5" t="s">
        <v>15</v>
      </c>
      <c r="F21" s="19">
        <f>D21*'Calculate Morphine Equivalent'!R13</f>
        <v>0</v>
      </c>
      <c r="G21" s="5" t="s">
        <v>14</v>
      </c>
      <c r="H21" s="25"/>
      <c r="I21" s="51"/>
      <c r="J21" s="12"/>
      <c r="K21" s="12"/>
      <c r="L21" s="12"/>
      <c r="M21" s="12"/>
      <c r="N21" s="12"/>
      <c r="O21" s="12"/>
      <c r="P21" s="12"/>
    </row>
    <row r="22" spans="1:29" ht="22.9" customHeight="1">
      <c r="A22" s="3"/>
      <c r="B22" s="13" t="s">
        <v>3</v>
      </c>
      <c r="C22" s="33" t="s">
        <v>8</v>
      </c>
      <c r="D22" s="49"/>
      <c r="E22" s="5" t="s">
        <v>15</v>
      </c>
      <c r="F22" s="19">
        <f>D22*'Calculate Morphine Equivalent'!R14</f>
        <v>0</v>
      </c>
      <c r="G22" s="5" t="s">
        <v>14</v>
      </c>
      <c r="H22" s="25"/>
      <c r="I22" s="51"/>
      <c r="J22" s="12"/>
      <c r="K22" s="12"/>
      <c r="L22" s="12"/>
      <c r="M22" s="12"/>
      <c r="N22" s="12"/>
      <c r="O22" s="12"/>
      <c r="P22" s="12"/>
    </row>
    <row r="23" spans="1:29" ht="15.75">
      <c r="A23" s="3"/>
      <c r="B23" s="9"/>
      <c r="C23" s="34"/>
      <c r="D23" s="9"/>
      <c r="E23" s="9"/>
      <c r="F23" s="16"/>
      <c r="G23" s="9"/>
      <c r="H23" s="26"/>
      <c r="I23" s="51"/>
      <c r="J23" s="12"/>
      <c r="K23" s="12"/>
      <c r="L23" s="12"/>
      <c r="M23" s="12"/>
      <c r="N23" s="12"/>
      <c r="O23" s="12"/>
      <c r="P23" s="12"/>
      <c r="Q23" s="127"/>
      <c r="R23" s="127"/>
      <c r="S23" s="127"/>
      <c r="T23" s="127"/>
      <c r="U23" s="127"/>
      <c r="V23" s="127"/>
      <c r="W23" s="127"/>
      <c r="X23" s="127"/>
      <c r="Y23" s="127"/>
      <c r="Z23" s="127"/>
      <c r="AA23" s="127"/>
      <c r="AB23" s="127"/>
      <c r="AC23" s="62"/>
    </row>
    <row r="24" spans="1:29" ht="24" customHeight="1">
      <c r="A24" s="3"/>
      <c r="B24" s="84" t="s">
        <v>16</v>
      </c>
      <c r="C24" s="84"/>
      <c r="D24" s="34"/>
      <c r="E24" s="9"/>
      <c r="F24" s="19">
        <f>MROUND(SUM(F14:F22),5)</f>
        <v>0</v>
      </c>
      <c r="G24" s="5" t="s">
        <v>14</v>
      </c>
      <c r="H24" s="25"/>
      <c r="I24" s="51"/>
      <c r="J24" s="12"/>
      <c r="K24" s="12"/>
      <c r="L24" s="12"/>
      <c r="M24" s="12"/>
      <c r="N24" s="12"/>
      <c r="O24" s="12"/>
      <c r="P24" s="12"/>
      <c r="Q24" s="127"/>
      <c r="R24" s="127"/>
      <c r="S24" s="127"/>
      <c r="T24" s="127"/>
      <c r="U24" s="127"/>
      <c r="V24" s="127"/>
      <c r="W24" s="127"/>
      <c r="X24" s="127"/>
      <c r="Y24" s="127"/>
      <c r="Z24" s="127"/>
      <c r="AA24" s="127"/>
      <c r="AB24" s="127"/>
      <c r="AC24" s="62"/>
    </row>
    <row r="25" spans="1:29" s="37" customFormat="1">
      <c r="A25" s="43"/>
      <c r="B25" s="43"/>
      <c r="C25" s="43"/>
      <c r="D25" s="43"/>
      <c r="E25" s="43"/>
      <c r="F25" s="43"/>
      <c r="G25" s="43"/>
      <c r="H25" s="43"/>
      <c r="I25" s="51"/>
      <c r="J25" s="12"/>
      <c r="K25" s="12"/>
      <c r="L25" s="12"/>
      <c r="M25" s="12"/>
      <c r="N25" s="12"/>
      <c r="O25" s="12"/>
      <c r="P25" s="12"/>
      <c r="Q25" s="127"/>
      <c r="R25" s="127"/>
      <c r="S25" s="127"/>
      <c r="T25" s="127"/>
      <c r="U25" s="127"/>
      <c r="V25" s="127"/>
      <c r="W25" s="127"/>
      <c r="X25" s="127"/>
      <c r="Y25" s="127"/>
      <c r="Z25" s="127"/>
      <c r="AA25" s="127"/>
      <c r="AB25" s="127"/>
      <c r="AC25" s="109"/>
    </row>
    <row r="26" spans="1:29" s="37" customFormat="1">
      <c r="G26" s="38"/>
      <c r="H26" s="38"/>
      <c r="Q26" s="21"/>
      <c r="R26" s="18"/>
      <c r="S26" s="18"/>
      <c r="T26" s="18"/>
      <c r="U26" s="106"/>
    </row>
    <row r="27" spans="1:29" s="37" customFormat="1">
      <c r="G27" s="38"/>
      <c r="H27" s="38"/>
    </row>
    <row r="28" spans="1:29" s="37" customFormat="1" ht="18.75">
      <c r="F28" s="42"/>
      <c r="G28" s="42"/>
      <c r="H28" s="38"/>
    </row>
    <row r="29" spans="1:29" s="37" customFormat="1" ht="18.75">
      <c r="F29" s="42"/>
      <c r="G29" s="42"/>
      <c r="H29" s="38"/>
      <c r="O29" s="115"/>
    </row>
    <row r="30" spans="1:29">
      <c r="F30" s="1"/>
      <c r="G30" s="1"/>
      <c r="I30" s="37"/>
      <c r="J30" s="37"/>
      <c r="K30" s="37"/>
      <c r="L30" s="37"/>
      <c r="M30" s="37"/>
      <c r="N30" s="37"/>
      <c r="O30" s="37"/>
      <c r="P30" s="37"/>
    </row>
    <row r="31" spans="1:29">
      <c r="F31" s="1"/>
      <c r="G31" s="1"/>
    </row>
    <row r="32" spans="1:29">
      <c r="A32" s="1"/>
      <c r="B32" s="1"/>
      <c r="C32" s="1"/>
      <c r="D32" s="1"/>
      <c r="E32" s="1"/>
      <c r="F32" s="1"/>
      <c r="G32" s="1"/>
    </row>
    <row r="33" spans="1:23">
      <c r="A33" s="1"/>
      <c r="B33" s="1"/>
      <c r="C33" s="1"/>
      <c r="D33" s="1"/>
      <c r="E33" s="1"/>
      <c r="F33" s="1"/>
      <c r="G33" s="1"/>
    </row>
    <row r="34" spans="1:23" s="18" customFormat="1">
      <c r="A34" s="21"/>
      <c r="B34" s="65"/>
      <c r="C34" s="65"/>
      <c r="D34" s="65"/>
      <c r="E34" s="65"/>
      <c r="F34" s="65"/>
      <c r="G34" s="66"/>
      <c r="H34" s="66"/>
      <c r="I34" s="65"/>
      <c r="J34" s="65"/>
      <c r="K34" s="65"/>
      <c r="L34" s="65"/>
      <c r="M34" s="65"/>
      <c r="N34" s="65"/>
      <c r="O34" s="65"/>
      <c r="P34" s="65"/>
      <c r="Q34" s="65"/>
      <c r="R34" s="65"/>
      <c r="S34" s="65"/>
      <c r="T34" s="65"/>
      <c r="U34" s="65"/>
      <c r="V34" s="65"/>
      <c r="W34" s="65"/>
    </row>
    <row r="35" spans="1:23" s="18" customFormat="1">
      <c r="A35" s="21"/>
      <c r="B35" s="65"/>
      <c r="C35" s="65"/>
      <c r="D35" s="65"/>
      <c r="E35" s="65"/>
      <c r="F35" s="65"/>
      <c r="G35" s="66"/>
      <c r="H35" s="66"/>
      <c r="I35" s="65"/>
      <c r="J35" s="65"/>
      <c r="K35" s="65"/>
      <c r="L35" s="65"/>
      <c r="M35" s="65"/>
      <c r="N35" s="65"/>
      <c r="O35" s="65"/>
      <c r="P35" s="65"/>
      <c r="Q35" s="65"/>
      <c r="R35" s="65"/>
      <c r="S35" s="65"/>
      <c r="T35" s="65"/>
      <c r="U35" s="65"/>
      <c r="V35" s="65"/>
      <c r="W35" s="65"/>
    </row>
    <row r="36" spans="1:23">
      <c r="A36" s="21"/>
      <c r="B36" s="65"/>
      <c r="C36" s="65"/>
      <c r="D36" s="63"/>
      <c r="E36" s="63"/>
      <c r="F36" s="63"/>
      <c r="G36" s="64"/>
      <c r="H36" s="66"/>
      <c r="I36" s="65"/>
      <c r="J36" s="65"/>
      <c r="K36" s="65"/>
      <c r="L36" s="65"/>
      <c r="M36" s="65"/>
      <c r="N36" s="65"/>
      <c r="O36" s="65"/>
      <c r="P36" s="65"/>
      <c r="Q36" s="63"/>
      <c r="R36" s="63"/>
      <c r="S36" s="63"/>
      <c r="T36" s="63"/>
      <c r="U36" s="63"/>
      <c r="V36" s="63"/>
      <c r="W36" s="63"/>
    </row>
    <row r="37" spans="1:23">
      <c r="A37" s="21"/>
      <c r="B37" s="65"/>
      <c r="C37" s="65"/>
      <c r="D37" s="63"/>
      <c r="E37" s="63"/>
      <c r="F37" s="63"/>
      <c r="G37" s="64"/>
      <c r="H37" s="66"/>
      <c r="I37" s="63"/>
      <c r="J37" s="63"/>
      <c r="K37" s="65"/>
      <c r="L37" s="65"/>
      <c r="M37" s="63"/>
      <c r="N37" s="63"/>
      <c r="O37" s="63"/>
      <c r="P37" s="63"/>
      <c r="Q37" s="63"/>
      <c r="R37" s="63"/>
      <c r="S37" s="63"/>
      <c r="T37" s="63"/>
      <c r="U37" s="63"/>
      <c r="V37" s="63"/>
      <c r="W37" s="63"/>
    </row>
    <row r="38" spans="1:23">
      <c r="A38" s="21"/>
      <c r="B38" s="65"/>
      <c r="C38" s="65"/>
      <c r="D38" s="63"/>
      <c r="E38" s="63"/>
      <c r="F38" s="63"/>
      <c r="G38" s="64"/>
      <c r="H38" s="66"/>
      <c r="I38" s="63"/>
      <c r="J38" s="63"/>
      <c r="K38" s="63"/>
      <c r="L38" s="63"/>
      <c r="M38" s="63"/>
      <c r="N38" s="63"/>
      <c r="O38" s="63"/>
      <c r="P38" s="63"/>
      <c r="Q38" s="63"/>
      <c r="R38" s="63"/>
      <c r="S38" s="63"/>
      <c r="T38" s="63"/>
      <c r="U38" s="63"/>
      <c r="V38" s="63"/>
      <c r="W38" s="63"/>
    </row>
    <row r="39" spans="1:23">
      <c r="B39" s="65"/>
      <c r="C39" s="65"/>
      <c r="D39" s="63"/>
      <c r="E39" s="63"/>
      <c r="F39" s="63"/>
      <c r="G39" s="64"/>
      <c r="H39" s="66"/>
      <c r="I39" s="63"/>
      <c r="J39" s="63"/>
      <c r="K39" s="63"/>
      <c r="L39" s="63"/>
      <c r="M39" s="63"/>
      <c r="N39" s="63"/>
      <c r="O39" s="63"/>
      <c r="P39" s="63"/>
      <c r="Q39" s="63"/>
      <c r="R39" s="63"/>
      <c r="S39" s="63"/>
      <c r="T39" s="63"/>
      <c r="U39" s="63"/>
      <c r="V39" s="63"/>
      <c r="W39" s="63"/>
    </row>
    <row r="40" spans="1:23">
      <c r="B40" s="63"/>
      <c r="C40" s="63"/>
      <c r="D40" s="63"/>
      <c r="E40" s="63"/>
      <c r="F40" s="63"/>
      <c r="G40" s="64"/>
      <c r="H40" s="64"/>
      <c r="I40" s="63"/>
      <c r="J40" s="63"/>
      <c r="K40" s="63"/>
      <c r="L40" s="63"/>
      <c r="M40" s="63"/>
      <c r="N40" s="63"/>
      <c r="O40" s="63"/>
      <c r="P40" s="63"/>
      <c r="Q40" s="63"/>
      <c r="R40" s="63"/>
      <c r="S40" s="63"/>
      <c r="T40" s="63"/>
      <c r="U40" s="63"/>
      <c r="V40" s="63"/>
      <c r="W40" s="63"/>
    </row>
    <row r="41" spans="1:23">
      <c r="B41" s="63"/>
      <c r="C41" s="63"/>
      <c r="D41" s="63"/>
      <c r="E41" s="63"/>
      <c r="F41" s="63"/>
      <c r="G41" s="64"/>
      <c r="H41" s="64"/>
      <c r="I41" s="63"/>
      <c r="J41" s="63"/>
      <c r="K41" s="63"/>
      <c r="L41" s="63"/>
      <c r="M41" s="63"/>
      <c r="N41" s="63"/>
      <c r="O41" s="63"/>
      <c r="P41" s="63"/>
      <c r="Q41" s="63"/>
      <c r="R41" s="63"/>
      <c r="S41" s="63"/>
      <c r="T41" s="63"/>
      <c r="U41" s="63"/>
      <c r="V41" s="63"/>
      <c r="W41" s="63"/>
    </row>
    <row r="42" spans="1:23">
      <c r="B42" s="63"/>
      <c r="C42" s="63"/>
      <c r="D42" s="63"/>
      <c r="E42" s="63"/>
      <c r="F42" s="63"/>
      <c r="G42" s="64"/>
      <c r="H42" s="64"/>
      <c r="I42" s="63"/>
      <c r="J42" s="63"/>
      <c r="K42" s="63"/>
      <c r="L42" s="63"/>
      <c r="M42" s="63"/>
      <c r="N42" s="63"/>
      <c r="O42" s="63"/>
      <c r="P42" s="63"/>
      <c r="Q42" s="63"/>
      <c r="R42" s="63"/>
      <c r="S42" s="63"/>
      <c r="T42" s="63"/>
      <c r="U42" s="63"/>
      <c r="V42" s="63"/>
      <c r="W42" s="63"/>
    </row>
    <row r="43" spans="1:23">
      <c r="B43" s="63"/>
      <c r="C43" s="63"/>
      <c r="D43" s="63"/>
      <c r="E43" s="63"/>
      <c r="F43" s="63"/>
      <c r="G43" s="64"/>
      <c r="H43" s="64"/>
      <c r="I43" s="63"/>
      <c r="J43" s="63"/>
      <c r="K43" s="63"/>
      <c r="L43" s="63"/>
      <c r="M43" s="63"/>
      <c r="N43" s="63"/>
      <c r="O43" s="63"/>
      <c r="P43" s="63"/>
      <c r="Q43" s="63"/>
      <c r="R43" s="63"/>
      <c r="S43" s="63"/>
      <c r="T43" s="63"/>
      <c r="U43" s="63"/>
      <c r="V43" s="63"/>
      <c r="W43" s="63"/>
    </row>
    <row r="44" spans="1:23">
      <c r="B44" s="63"/>
      <c r="C44" s="63"/>
      <c r="D44" s="63"/>
      <c r="E44" s="63"/>
      <c r="F44" s="63"/>
      <c r="G44" s="64"/>
      <c r="H44" s="64"/>
      <c r="I44" s="63"/>
      <c r="J44" s="63"/>
      <c r="K44" s="63"/>
      <c r="L44" s="63"/>
      <c r="M44" s="63"/>
      <c r="N44" s="63"/>
      <c r="O44" s="63"/>
      <c r="P44" s="63"/>
      <c r="Q44" s="63"/>
      <c r="R44" s="63"/>
      <c r="S44" s="63"/>
      <c r="T44" s="63"/>
      <c r="U44" s="63"/>
      <c r="V44" s="63"/>
      <c r="W44" s="63"/>
    </row>
    <row r="45" spans="1:23">
      <c r="B45" s="63"/>
      <c r="C45" s="63"/>
      <c r="D45" s="63"/>
      <c r="E45" s="63"/>
      <c r="F45" s="63"/>
      <c r="G45" s="64"/>
      <c r="H45" s="64"/>
      <c r="I45" s="63"/>
      <c r="J45" s="63"/>
      <c r="K45" s="63"/>
      <c r="L45" s="63"/>
      <c r="M45" s="63"/>
      <c r="N45" s="63"/>
      <c r="O45" s="63"/>
      <c r="P45" s="63"/>
      <c r="Q45" s="63"/>
      <c r="R45" s="63"/>
      <c r="S45" s="63"/>
      <c r="T45" s="63"/>
      <c r="U45" s="63"/>
      <c r="V45" s="63"/>
      <c r="W45" s="63"/>
    </row>
    <row r="46" spans="1:23">
      <c r="B46" s="63"/>
      <c r="C46" s="63"/>
      <c r="D46" s="63"/>
      <c r="E46" s="63"/>
      <c r="F46" s="63"/>
      <c r="G46" s="64"/>
      <c r="H46" s="64"/>
      <c r="I46" s="63"/>
      <c r="J46" s="63"/>
      <c r="K46" s="63"/>
      <c r="L46" s="63"/>
      <c r="M46" s="63"/>
      <c r="N46" s="63"/>
      <c r="O46" s="63"/>
      <c r="P46" s="63"/>
      <c r="Q46" s="63"/>
      <c r="R46" s="63"/>
      <c r="S46" s="63"/>
      <c r="T46" s="63"/>
      <c r="U46" s="63"/>
      <c r="V46" s="63"/>
      <c r="W46" s="63"/>
    </row>
    <row r="47" spans="1:23">
      <c r="B47" s="63"/>
      <c r="C47" s="63"/>
      <c r="D47" s="63"/>
      <c r="E47" s="63"/>
      <c r="F47" s="63"/>
      <c r="G47" s="64"/>
      <c r="H47" s="64"/>
      <c r="I47" s="63"/>
      <c r="J47" s="63"/>
      <c r="K47" s="63"/>
      <c r="L47" s="63"/>
      <c r="M47" s="63"/>
      <c r="N47" s="63"/>
      <c r="O47" s="63"/>
      <c r="P47" s="63"/>
      <c r="Q47" s="63"/>
      <c r="R47" s="63"/>
      <c r="S47" s="63"/>
      <c r="T47" s="63"/>
      <c r="U47" s="63"/>
      <c r="V47" s="63"/>
      <c r="W47" s="63"/>
    </row>
    <row r="48" spans="1:23">
      <c r="B48" s="63"/>
      <c r="C48" s="63"/>
      <c r="D48" s="63"/>
      <c r="E48" s="63"/>
      <c r="F48" s="63"/>
      <c r="G48" s="64"/>
      <c r="H48" s="64"/>
      <c r="I48" s="63"/>
      <c r="J48" s="63"/>
      <c r="K48" s="63"/>
      <c r="L48" s="63"/>
      <c r="M48" s="63"/>
      <c r="N48" s="63"/>
      <c r="O48" s="63"/>
      <c r="P48" s="63"/>
      <c r="Q48" s="63"/>
      <c r="R48" s="63"/>
      <c r="S48" s="63"/>
      <c r="T48" s="63"/>
      <c r="U48" s="63"/>
      <c r="V48" s="63"/>
      <c r="W48" s="63"/>
    </row>
    <row r="49" spans="2:23">
      <c r="B49" s="63"/>
      <c r="C49" s="63"/>
      <c r="D49" s="63"/>
      <c r="E49" s="63"/>
      <c r="F49" s="63"/>
      <c r="G49" s="64"/>
      <c r="H49" s="64"/>
      <c r="I49" s="63"/>
      <c r="J49" s="63"/>
      <c r="K49" s="63"/>
      <c r="L49" s="63"/>
      <c r="M49" s="63"/>
      <c r="N49" s="63"/>
      <c r="O49" s="63"/>
      <c r="P49" s="63"/>
      <c r="Q49" s="63"/>
      <c r="R49" s="63"/>
      <c r="S49" s="63"/>
      <c r="T49" s="63"/>
      <c r="U49" s="63"/>
      <c r="V49" s="63"/>
      <c r="W49" s="63"/>
    </row>
    <row r="50" spans="2:23">
      <c r="B50" s="63"/>
      <c r="C50" s="63"/>
      <c r="D50" s="63"/>
      <c r="E50" s="63"/>
      <c r="F50" s="63"/>
      <c r="G50" s="64"/>
      <c r="H50" s="64"/>
      <c r="I50" s="63"/>
      <c r="J50" s="63"/>
      <c r="K50" s="63"/>
      <c r="L50" s="63"/>
      <c r="M50" s="63"/>
      <c r="N50" s="63"/>
      <c r="O50" s="63"/>
      <c r="P50" s="63"/>
      <c r="Q50" s="63"/>
      <c r="R50" s="63"/>
      <c r="S50" s="63"/>
      <c r="T50" s="63"/>
      <c r="U50" s="63"/>
      <c r="V50" s="63"/>
      <c r="W50" s="63"/>
    </row>
    <row r="51" spans="2:23">
      <c r="B51" s="63"/>
      <c r="C51" s="63"/>
      <c r="D51" s="63"/>
      <c r="E51" s="63"/>
      <c r="F51" s="63"/>
      <c r="G51" s="64"/>
      <c r="H51" s="64"/>
      <c r="I51" s="63"/>
      <c r="J51" s="63"/>
      <c r="K51" s="63"/>
      <c r="L51" s="63"/>
      <c r="M51" s="63"/>
      <c r="N51" s="63"/>
      <c r="O51" s="63"/>
      <c r="P51" s="63"/>
      <c r="Q51" s="63"/>
      <c r="R51" s="63"/>
      <c r="S51" s="63"/>
      <c r="T51" s="63"/>
      <c r="U51" s="63"/>
      <c r="V51" s="63"/>
      <c r="W51" s="63"/>
    </row>
    <row r="52" spans="2:23">
      <c r="B52" s="63"/>
      <c r="C52" s="63"/>
      <c r="D52" s="63"/>
      <c r="E52" s="63"/>
      <c r="F52" s="63"/>
      <c r="G52" s="64"/>
      <c r="H52" s="64"/>
      <c r="I52" s="63"/>
      <c r="J52" s="63"/>
      <c r="K52" s="63"/>
      <c r="L52" s="63"/>
      <c r="M52" s="63"/>
      <c r="N52" s="63"/>
      <c r="O52" s="63"/>
      <c r="P52" s="63"/>
      <c r="Q52" s="63"/>
      <c r="R52" s="63"/>
      <c r="S52" s="63"/>
      <c r="T52" s="63"/>
      <c r="U52" s="63"/>
      <c r="V52" s="63"/>
      <c r="W52" s="63"/>
    </row>
    <row r="53" spans="2:23">
      <c r="B53" s="63"/>
      <c r="C53" s="63"/>
      <c r="D53" s="63"/>
      <c r="E53" s="63"/>
      <c r="F53" s="63"/>
      <c r="G53" s="64"/>
      <c r="H53" s="64"/>
      <c r="I53" s="63"/>
      <c r="J53" s="63"/>
      <c r="K53" s="63"/>
      <c r="L53" s="63"/>
      <c r="M53" s="63"/>
      <c r="N53" s="63"/>
      <c r="O53" s="63"/>
      <c r="P53" s="63"/>
      <c r="Q53" s="63"/>
      <c r="R53" s="63"/>
      <c r="S53" s="63"/>
      <c r="T53" s="63"/>
      <c r="U53" s="63"/>
      <c r="V53" s="63"/>
      <c r="W53" s="63"/>
    </row>
    <row r="54" spans="2:23">
      <c r="B54" s="63"/>
      <c r="C54" s="63"/>
      <c r="D54" s="63"/>
      <c r="E54" s="63"/>
      <c r="F54" s="63"/>
      <c r="G54" s="64"/>
      <c r="H54" s="64"/>
      <c r="I54" s="63"/>
      <c r="J54" s="63"/>
      <c r="K54" s="63"/>
      <c r="L54" s="63"/>
      <c r="M54" s="63"/>
      <c r="N54" s="63"/>
      <c r="O54" s="63"/>
      <c r="P54" s="63"/>
      <c r="Q54" s="63"/>
      <c r="R54" s="63"/>
      <c r="S54" s="63"/>
      <c r="T54" s="63"/>
      <c r="U54" s="63"/>
      <c r="V54" s="63"/>
      <c r="W54" s="63"/>
    </row>
    <row r="55" spans="2:23">
      <c r="B55" s="63"/>
      <c r="C55" s="63"/>
      <c r="D55" s="63"/>
      <c r="E55" s="63"/>
      <c r="F55" s="63"/>
      <c r="G55" s="64"/>
      <c r="H55" s="64"/>
      <c r="I55" s="63"/>
      <c r="J55" s="63"/>
      <c r="K55" s="63"/>
      <c r="L55" s="63"/>
      <c r="M55" s="63"/>
      <c r="N55" s="63"/>
      <c r="O55" s="63"/>
      <c r="P55" s="63"/>
      <c r="Q55" s="63"/>
      <c r="R55" s="63"/>
      <c r="S55" s="63"/>
      <c r="T55" s="63"/>
      <c r="U55" s="63"/>
      <c r="V55" s="63"/>
      <c r="W55" s="63"/>
    </row>
    <row r="56" spans="2:23">
      <c r="B56" s="63"/>
      <c r="C56" s="63"/>
      <c r="D56" s="63"/>
      <c r="E56" s="63"/>
      <c r="F56" s="63"/>
      <c r="G56" s="64"/>
      <c r="H56" s="64"/>
      <c r="I56" s="63"/>
      <c r="J56" s="63"/>
      <c r="K56" s="63"/>
      <c r="L56" s="63"/>
      <c r="M56" s="63"/>
      <c r="N56" s="63"/>
      <c r="O56" s="63"/>
      <c r="P56" s="63"/>
      <c r="Q56" s="63"/>
      <c r="R56" s="63"/>
      <c r="S56" s="63"/>
      <c r="T56" s="63"/>
      <c r="U56" s="63"/>
      <c r="V56" s="63"/>
      <c r="W56" s="63"/>
    </row>
    <row r="57" spans="2:23">
      <c r="B57" s="63"/>
      <c r="C57" s="63"/>
      <c r="D57" s="63"/>
      <c r="E57" s="63"/>
      <c r="F57" s="63"/>
      <c r="G57" s="64"/>
      <c r="H57" s="64"/>
      <c r="I57" s="63"/>
      <c r="J57" s="63"/>
      <c r="K57" s="63"/>
      <c r="L57" s="63"/>
      <c r="M57" s="63"/>
      <c r="N57" s="63"/>
      <c r="O57" s="63"/>
      <c r="P57" s="63"/>
      <c r="Q57" s="63"/>
      <c r="R57" s="63"/>
      <c r="S57" s="63"/>
      <c r="T57" s="63"/>
      <c r="U57" s="63"/>
      <c r="V57" s="63"/>
      <c r="W57" s="63"/>
    </row>
    <row r="58" spans="2:23">
      <c r="B58" s="63"/>
      <c r="C58" s="63"/>
      <c r="D58" s="63"/>
      <c r="E58" s="63"/>
      <c r="F58" s="63"/>
      <c r="G58" s="64"/>
      <c r="H58" s="64"/>
      <c r="I58" s="63"/>
      <c r="J58" s="63"/>
      <c r="K58" s="63"/>
      <c r="L58" s="63"/>
      <c r="M58" s="63"/>
      <c r="N58" s="63"/>
      <c r="O58" s="63"/>
      <c r="P58" s="63"/>
      <c r="Q58" s="63"/>
      <c r="R58" s="63"/>
      <c r="S58" s="63"/>
      <c r="T58" s="63"/>
      <c r="U58" s="63"/>
      <c r="V58" s="63"/>
      <c r="W58" s="63"/>
    </row>
    <row r="59" spans="2:23">
      <c r="B59" s="63"/>
      <c r="C59" s="63"/>
      <c r="D59" s="63"/>
      <c r="E59" s="63"/>
      <c r="F59" s="63"/>
      <c r="G59" s="64"/>
      <c r="H59" s="64"/>
      <c r="I59" s="63"/>
      <c r="J59" s="63"/>
      <c r="K59" s="63"/>
      <c r="L59" s="63"/>
      <c r="M59" s="63"/>
      <c r="N59" s="63"/>
      <c r="O59" s="63"/>
      <c r="P59" s="63"/>
      <c r="Q59" s="63"/>
      <c r="R59" s="63"/>
      <c r="S59" s="63"/>
      <c r="T59" s="63"/>
      <c r="U59" s="63"/>
      <c r="V59" s="63"/>
      <c r="W59" s="63"/>
    </row>
    <row r="60" spans="2:23">
      <c r="B60" s="63"/>
      <c r="C60" s="63"/>
      <c r="D60" s="63"/>
      <c r="E60" s="63"/>
      <c r="F60" s="63"/>
      <c r="G60" s="64"/>
      <c r="H60" s="64"/>
      <c r="I60" s="63"/>
      <c r="J60" s="63"/>
      <c r="K60" s="63"/>
      <c r="L60" s="63"/>
      <c r="M60" s="63"/>
      <c r="N60" s="63"/>
      <c r="O60" s="63"/>
      <c r="P60" s="63"/>
      <c r="Q60" s="63"/>
      <c r="R60" s="63"/>
      <c r="S60" s="63"/>
      <c r="T60" s="63"/>
      <c r="U60" s="63"/>
      <c r="V60" s="63"/>
      <c r="W60" s="63"/>
    </row>
    <row r="61" spans="2:23">
      <c r="B61" s="63"/>
      <c r="C61" s="63"/>
      <c r="D61" s="63"/>
      <c r="E61" s="63"/>
      <c r="F61" s="63"/>
      <c r="G61" s="64"/>
      <c r="H61" s="64"/>
      <c r="I61" s="63"/>
      <c r="J61" s="63"/>
      <c r="K61" s="63"/>
      <c r="L61" s="63"/>
      <c r="M61" s="63"/>
      <c r="N61" s="63"/>
      <c r="O61" s="63"/>
      <c r="P61" s="63"/>
      <c r="Q61" s="63"/>
      <c r="R61" s="63"/>
      <c r="S61" s="63"/>
      <c r="T61" s="63"/>
      <c r="U61" s="63"/>
      <c r="V61" s="63"/>
      <c r="W61" s="63"/>
    </row>
    <row r="62" spans="2:23">
      <c r="B62" s="63"/>
      <c r="C62" s="63"/>
      <c r="D62" s="63"/>
      <c r="E62" s="63"/>
      <c r="F62" s="63"/>
      <c r="G62" s="64"/>
      <c r="H62" s="64"/>
      <c r="I62" s="63"/>
      <c r="J62" s="63"/>
      <c r="K62" s="63"/>
      <c r="L62" s="63"/>
      <c r="M62" s="63"/>
      <c r="N62" s="63"/>
      <c r="O62" s="63"/>
      <c r="P62" s="63"/>
      <c r="Q62" s="63"/>
      <c r="R62" s="63"/>
      <c r="S62" s="63"/>
      <c r="T62" s="63"/>
      <c r="U62" s="63"/>
      <c r="V62" s="63"/>
      <c r="W62" s="63"/>
    </row>
    <row r="63" spans="2:23">
      <c r="B63" s="63"/>
      <c r="C63" s="63"/>
      <c r="D63" s="63"/>
      <c r="E63" s="63"/>
      <c r="F63" s="63"/>
      <c r="G63" s="64"/>
      <c r="H63" s="64"/>
      <c r="I63" s="63"/>
      <c r="J63" s="63"/>
      <c r="K63" s="63"/>
      <c r="L63" s="63"/>
      <c r="M63" s="63"/>
      <c r="N63" s="63"/>
      <c r="O63" s="63"/>
      <c r="P63" s="63"/>
      <c r="Q63" s="63"/>
      <c r="R63" s="63"/>
      <c r="S63" s="63"/>
      <c r="T63" s="63"/>
      <c r="U63" s="63"/>
      <c r="V63" s="63"/>
      <c r="W63" s="63"/>
    </row>
    <row r="64" spans="2:23">
      <c r="B64" s="63"/>
      <c r="C64" s="63"/>
      <c r="D64" s="63"/>
      <c r="E64" s="63"/>
      <c r="F64" s="63"/>
      <c r="G64" s="64"/>
      <c r="H64" s="64"/>
      <c r="I64" s="63"/>
      <c r="J64" s="63"/>
      <c r="K64" s="63"/>
      <c r="L64" s="63"/>
      <c r="M64" s="63"/>
      <c r="N64" s="63"/>
      <c r="O64" s="63"/>
      <c r="P64" s="63"/>
      <c r="Q64" s="63"/>
      <c r="R64" s="63"/>
      <c r="S64" s="63"/>
      <c r="T64" s="63"/>
      <c r="U64" s="63"/>
      <c r="V64" s="63"/>
      <c r="W64" s="63"/>
    </row>
    <row r="65" spans="2:23">
      <c r="B65" s="63"/>
      <c r="C65" s="63"/>
      <c r="D65" s="63"/>
      <c r="E65" s="63"/>
      <c r="F65" s="63"/>
      <c r="G65" s="64"/>
      <c r="H65" s="64"/>
      <c r="I65" s="63"/>
      <c r="J65" s="63"/>
      <c r="K65" s="63"/>
      <c r="L65" s="63"/>
      <c r="M65" s="63"/>
      <c r="N65" s="63"/>
      <c r="O65" s="63"/>
      <c r="P65" s="63"/>
      <c r="Q65" s="63"/>
      <c r="R65" s="63"/>
      <c r="S65" s="63"/>
      <c r="T65" s="63"/>
      <c r="U65" s="63"/>
      <c r="V65" s="63"/>
      <c r="W65" s="63"/>
    </row>
    <row r="66" spans="2:23">
      <c r="B66" s="63"/>
      <c r="C66" s="63"/>
      <c r="D66" s="63"/>
      <c r="E66" s="63"/>
      <c r="F66" s="63"/>
      <c r="G66" s="64"/>
      <c r="H66" s="64"/>
      <c r="I66" s="63"/>
      <c r="J66" s="63"/>
      <c r="K66" s="63"/>
      <c r="L66" s="63"/>
      <c r="M66" s="63"/>
      <c r="N66" s="63"/>
      <c r="O66" s="63"/>
      <c r="P66" s="63"/>
      <c r="Q66" s="63"/>
      <c r="R66" s="63"/>
      <c r="S66" s="63"/>
      <c r="T66" s="63"/>
      <c r="U66" s="63"/>
      <c r="V66" s="63"/>
      <c r="W66" s="63"/>
    </row>
    <row r="67" spans="2:23">
      <c r="B67" s="63"/>
      <c r="C67" s="63"/>
      <c r="D67" s="63"/>
      <c r="E67" s="63"/>
      <c r="F67" s="63"/>
      <c r="G67" s="64"/>
      <c r="H67" s="64"/>
      <c r="I67" s="63"/>
      <c r="J67" s="63"/>
      <c r="K67" s="63"/>
      <c r="L67" s="63"/>
      <c r="M67" s="63"/>
      <c r="N67" s="63"/>
      <c r="O67" s="63"/>
      <c r="P67" s="63"/>
      <c r="Q67" s="63"/>
      <c r="R67" s="63"/>
      <c r="S67" s="63"/>
      <c r="T67" s="63"/>
      <c r="U67" s="63"/>
      <c r="V67" s="63"/>
      <c r="W67" s="63"/>
    </row>
    <row r="68" spans="2:23">
      <c r="B68" s="63"/>
      <c r="C68" s="63"/>
      <c r="D68" s="63"/>
      <c r="E68" s="63"/>
      <c r="F68" s="63"/>
      <c r="G68" s="64"/>
      <c r="H68" s="64"/>
      <c r="I68" s="63"/>
      <c r="J68" s="63"/>
      <c r="K68" s="63"/>
      <c r="L68" s="63"/>
      <c r="M68" s="63"/>
      <c r="N68" s="63"/>
      <c r="O68" s="63"/>
      <c r="P68" s="63"/>
      <c r="Q68" s="63"/>
      <c r="R68" s="63"/>
      <c r="S68" s="63"/>
      <c r="T68" s="63"/>
      <c r="U68" s="63"/>
      <c r="V68" s="63"/>
      <c r="W68" s="63"/>
    </row>
    <row r="69" spans="2:23">
      <c r="B69" s="63"/>
      <c r="C69" s="63"/>
      <c r="D69" s="63"/>
      <c r="E69" s="63"/>
      <c r="F69" s="63"/>
      <c r="G69" s="64"/>
      <c r="H69" s="64"/>
      <c r="I69" s="63"/>
      <c r="J69" s="63"/>
      <c r="K69" s="63"/>
      <c r="L69" s="63"/>
      <c r="M69" s="63"/>
      <c r="N69" s="63"/>
      <c r="O69" s="63"/>
      <c r="P69" s="63"/>
      <c r="Q69" s="63"/>
      <c r="R69" s="63"/>
      <c r="S69" s="63"/>
      <c r="T69" s="63"/>
      <c r="U69" s="63"/>
      <c r="V69" s="63"/>
      <c r="W69" s="63"/>
    </row>
    <row r="70" spans="2:23">
      <c r="B70" s="63"/>
      <c r="C70" s="63"/>
      <c r="D70" s="63"/>
      <c r="E70" s="63"/>
      <c r="F70" s="63"/>
      <c r="G70" s="64"/>
      <c r="H70" s="64"/>
      <c r="I70" s="63"/>
      <c r="J70" s="63"/>
      <c r="K70" s="63"/>
      <c r="L70" s="63"/>
      <c r="M70" s="63"/>
      <c r="N70" s="63"/>
      <c r="O70" s="63"/>
      <c r="P70" s="63"/>
      <c r="Q70" s="63"/>
      <c r="R70" s="63"/>
      <c r="S70" s="63"/>
      <c r="T70" s="63"/>
      <c r="U70" s="63"/>
      <c r="V70" s="63"/>
      <c r="W70" s="63"/>
    </row>
    <row r="71" spans="2:23">
      <c r="B71" s="63"/>
      <c r="C71" s="63"/>
      <c r="D71" s="63"/>
      <c r="E71" s="63"/>
      <c r="F71" s="63"/>
      <c r="G71" s="64"/>
      <c r="H71" s="64"/>
      <c r="I71" s="63"/>
      <c r="J71" s="63"/>
      <c r="K71" s="63"/>
      <c r="L71" s="63"/>
      <c r="M71" s="63"/>
      <c r="N71" s="63"/>
      <c r="O71" s="63"/>
      <c r="P71" s="63"/>
      <c r="Q71" s="63"/>
      <c r="R71" s="63"/>
      <c r="S71" s="63"/>
      <c r="T71" s="63"/>
      <c r="U71" s="63"/>
      <c r="V71" s="63"/>
      <c r="W71" s="63"/>
    </row>
    <row r="72" spans="2:23">
      <c r="B72" s="63"/>
      <c r="C72" s="63"/>
      <c r="D72" s="63"/>
      <c r="E72" s="63"/>
      <c r="F72" s="63"/>
      <c r="G72" s="64"/>
      <c r="H72" s="64"/>
      <c r="I72" s="63"/>
      <c r="J72" s="63"/>
      <c r="K72" s="63"/>
      <c r="L72" s="63"/>
      <c r="M72" s="63"/>
      <c r="N72" s="63"/>
      <c r="O72" s="63"/>
      <c r="P72" s="63"/>
      <c r="Q72" s="63"/>
      <c r="R72" s="63"/>
      <c r="S72" s="63"/>
      <c r="T72" s="63"/>
      <c r="U72" s="63"/>
      <c r="V72" s="63"/>
      <c r="W72" s="63"/>
    </row>
    <row r="73" spans="2:23">
      <c r="B73" s="63"/>
      <c r="C73" s="63"/>
      <c r="D73" s="63"/>
      <c r="E73" s="63"/>
      <c r="F73" s="63"/>
      <c r="G73" s="64"/>
      <c r="H73" s="64"/>
      <c r="I73" s="63"/>
      <c r="J73" s="63"/>
      <c r="K73" s="63"/>
      <c r="L73" s="63"/>
      <c r="M73" s="63"/>
      <c r="N73" s="63"/>
      <c r="O73" s="63"/>
      <c r="P73" s="63"/>
      <c r="Q73" s="63"/>
      <c r="R73" s="63"/>
      <c r="S73" s="63"/>
      <c r="T73" s="63"/>
      <c r="U73" s="63"/>
      <c r="V73" s="63"/>
      <c r="W73" s="63"/>
    </row>
    <row r="74" spans="2:23">
      <c r="B74" s="63"/>
      <c r="C74" s="63"/>
      <c r="D74" s="63"/>
      <c r="E74" s="63"/>
      <c r="F74" s="63"/>
      <c r="G74" s="64"/>
      <c r="H74" s="64"/>
      <c r="I74" s="63"/>
      <c r="J74" s="63"/>
      <c r="K74" s="63"/>
      <c r="L74" s="63"/>
      <c r="M74" s="63"/>
      <c r="N74" s="63"/>
      <c r="O74" s="63"/>
      <c r="P74" s="63"/>
      <c r="Q74" s="63"/>
      <c r="R74" s="63"/>
      <c r="S74" s="63"/>
      <c r="T74" s="63"/>
      <c r="U74" s="63"/>
      <c r="V74" s="63"/>
      <c r="W74" s="63"/>
    </row>
    <row r="75" spans="2:23">
      <c r="B75" s="63"/>
      <c r="C75" s="63"/>
      <c r="D75" s="63"/>
      <c r="E75" s="63"/>
      <c r="F75" s="63"/>
      <c r="G75" s="64"/>
      <c r="H75" s="64"/>
      <c r="I75" s="63"/>
      <c r="J75" s="63"/>
      <c r="K75" s="63"/>
      <c r="L75" s="63"/>
      <c r="M75" s="63"/>
      <c r="N75" s="63"/>
      <c r="O75" s="63"/>
      <c r="P75" s="63"/>
      <c r="Q75" s="63"/>
      <c r="R75" s="63"/>
      <c r="S75" s="63"/>
      <c r="T75" s="63"/>
      <c r="U75" s="63"/>
      <c r="V75" s="63"/>
      <c r="W75" s="63"/>
    </row>
    <row r="76" spans="2:23">
      <c r="B76" s="63"/>
      <c r="C76" s="63"/>
      <c r="D76" s="63"/>
      <c r="E76" s="63"/>
      <c r="F76" s="63"/>
      <c r="G76" s="64"/>
      <c r="H76" s="64"/>
      <c r="I76" s="63"/>
      <c r="J76" s="63"/>
      <c r="K76" s="63"/>
      <c r="L76" s="63"/>
      <c r="M76" s="63"/>
      <c r="N76" s="63"/>
      <c r="O76" s="63"/>
      <c r="P76" s="63"/>
      <c r="Q76" s="63"/>
      <c r="R76" s="63"/>
      <c r="S76" s="63"/>
      <c r="T76" s="63"/>
      <c r="U76" s="63"/>
      <c r="V76" s="63"/>
      <c r="W76" s="63"/>
    </row>
    <row r="77" spans="2:23">
      <c r="B77" s="63"/>
      <c r="C77" s="63"/>
      <c r="D77" s="63"/>
      <c r="E77" s="63"/>
      <c r="F77" s="63"/>
      <c r="G77" s="64"/>
      <c r="H77" s="64"/>
      <c r="I77" s="63"/>
      <c r="J77" s="63"/>
      <c r="K77" s="63"/>
      <c r="L77" s="63"/>
      <c r="M77" s="63"/>
      <c r="N77" s="63"/>
      <c r="O77" s="63"/>
      <c r="P77" s="63"/>
      <c r="Q77" s="63"/>
      <c r="R77" s="63"/>
      <c r="S77" s="63"/>
      <c r="T77" s="63"/>
      <c r="U77" s="63"/>
      <c r="V77" s="63"/>
      <c r="W77" s="63"/>
    </row>
    <row r="78" spans="2:23">
      <c r="B78" s="63"/>
      <c r="C78" s="63"/>
      <c r="D78" s="63"/>
      <c r="E78" s="63"/>
      <c r="F78" s="63"/>
      <c r="G78" s="64"/>
      <c r="H78" s="64"/>
      <c r="I78" s="63"/>
      <c r="J78" s="63"/>
      <c r="K78" s="63"/>
      <c r="L78" s="63"/>
      <c r="M78" s="63"/>
      <c r="N78" s="63"/>
      <c r="O78" s="63"/>
      <c r="P78" s="63"/>
      <c r="Q78" s="63"/>
      <c r="R78" s="63"/>
      <c r="S78" s="63"/>
      <c r="T78" s="63"/>
      <c r="U78" s="63"/>
      <c r="V78" s="63"/>
      <c r="W78" s="63"/>
    </row>
    <row r="79" spans="2:23">
      <c r="B79" s="63"/>
      <c r="C79" s="63"/>
      <c r="D79" s="63"/>
      <c r="E79" s="63"/>
      <c r="F79" s="63"/>
      <c r="G79" s="64"/>
      <c r="H79" s="64"/>
      <c r="I79" s="63"/>
      <c r="J79" s="63"/>
      <c r="K79" s="63"/>
      <c r="L79" s="63"/>
      <c r="M79" s="63"/>
      <c r="N79" s="63"/>
      <c r="O79" s="63"/>
      <c r="P79" s="63"/>
      <c r="Q79" s="63"/>
      <c r="R79" s="63"/>
      <c r="S79" s="63"/>
      <c r="T79" s="63"/>
      <c r="U79" s="63"/>
      <c r="V79" s="63"/>
      <c r="W79" s="63"/>
    </row>
    <row r="80" spans="2:23">
      <c r="B80" s="63"/>
      <c r="C80" s="63"/>
      <c r="D80" s="63"/>
      <c r="E80" s="63"/>
      <c r="F80" s="63"/>
      <c r="G80" s="64"/>
      <c r="H80" s="64"/>
      <c r="I80" s="63"/>
      <c r="J80" s="63"/>
      <c r="K80" s="63"/>
      <c r="L80" s="63"/>
      <c r="M80" s="63"/>
      <c r="N80" s="63"/>
      <c r="O80" s="63"/>
      <c r="P80" s="63"/>
      <c r="Q80" s="63"/>
      <c r="R80" s="63"/>
      <c r="S80" s="63"/>
      <c r="T80" s="63"/>
      <c r="U80" s="63"/>
      <c r="V80" s="63"/>
      <c r="W80" s="63"/>
    </row>
    <row r="81" spans="2:23">
      <c r="B81" s="63"/>
      <c r="C81" s="63"/>
      <c r="D81" s="63"/>
      <c r="E81" s="63"/>
      <c r="F81" s="63"/>
      <c r="G81" s="64"/>
      <c r="H81" s="64"/>
      <c r="I81" s="63"/>
      <c r="J81" s="63"/>
      <c r="K81" s="63"/>
      <c r="L81" s="63"/>
      <c r="M81" s="63"/>
      <c r="N81" s="63"/>
      <c r="O81" s="63"/>
      <c r="P81" s="63"/>
      <c r="Q81" s="63"/>
      <c r="R81" s="63"/>
      <c r="S81" s="63"/>
      <c r="T81" s="63"/>
      <c r="U81" s="63"/>
      <c r="V81" s="63"/>
      <c r="W81" s="63"/>
    </row>
    <row r="82" spans="2:23">
      <c r="B82" s="63"/>
      <c r="C82" s="63"/>
      <c r="D82" s="63"/>
      <c r="E82" s="63"/>
      <c r="F82" s="63"/>
      <c r="G82" s="64"/>
      <c r="H82" s="64"/>
      <c r="I82" s="63"/>
      <c r="J82" s="63"/>
      <c r="K82" s="63"/>
      <c r="L82" s="63"/>
      <c r="M82" s="63"/>
      <c r="N82" s="63"/>
      <c r="O82" s="63"/>
      <c r="P82" s="63"/>
      <c r="Q82" s="63"/>
      <c r="R82" s="63"/>
      <c r="S82" s="63"/>
      <c r="T82" s="63"/>
      <c r="U82" s="63"/>
      <c r="V82" s="63"/>
      <c r="W82" s="63"/>
    </row>
    <row r="83" spans="2:23">
      <c r="B83" s="63"/>
      <c r="C83" s="63"/>
      <c r="D83" s="63"/>
      <c r="E83" s="63"/>
      <c r="F83" s="63"/>
      <c r="G83" s="64"/>
      <c r="H83" s="64"/>
      <c r="I83" s="63"/>
      <c r="J83" s="63"/>
      <c r="K83" s="63"/>
      <c r="L83" s="63"/>
      <c r="M83" s="63"/>
      <c r="N83" s="63"/>
      <c r="O83" s="63"/>
      <c r="P83" s="63"/>
      <c r="Q83" s="63"/>
      <c r="R83" s="63"/>
      <c r="S83" s="63"/>
      <c r="T83" s="63"/>
      <c r="U83" s="63"/>
      <c r="V83" s="63"/>
      <c r="W83" s="63"/>
    </row>
    <row r="84" spans="2:23">
      <c r="B84" s="63"/>
      <c r="C84" s="63"/>
      <c r="D84" s="63"/>
      <c r="E84" s="63"/>
      <c r="F84" s="63"/>
      <c r="G84" s="64"/>
      <c r="H84" s="64"/>
      <c r="I84" s="63"/>
      <c r="J84" s="63"/>
      <c r="K84" s="63"/>
      <c r="L84" s="63"/>
      <c r="M84" s="63"/>
      <c r="N84" s="63"/>
      <c r="O84" s="63"/>
      <c r="P84" s="63"/>
      <c r="Q84" s="63"/>
      <c r="R84" s="63"/>
      <c r="S84" s="63"/>
      <c r="T84" s="63"/>
      <c r="U84" s="63"/>
      <c r="V84" s="63"/>
      <c r="W84" s="63"/>
    </row>
    <row r="85" spans="2:23">
      <c r="B85" s="63"/>
      <c r="C85" s="63"/>
      <c r="D85" s="63"/>
      <c r="E85" s="63"/>
      <c r="F85" s="63"/>
      <c r="G85" s="64"/>
      <c r="H85" s="64"/>
      <c r="I85" s="63"/>
      <c r="J85" s="63"/>
      <c r="K85" s="63"/>
      <c r="L85" s="63"/>
      <c r="M85" s="63"/>
      <c r="N85" s="63"/>
      <c r="O85" s="63"/>
      <c r="P85" s="63"/>
      <c r="Q85" s="63"/>
      <c r="R85" s="63"/>
      <c r="S85" s="63"/>
      <c r="T85" s="63"/>
      <c r="U85" s="63"/>
      <c r="V85" s="63"/>
      <c r="W85" s="63"/>
    </row>
    <row r="86" spans="2:23">
      <c r="B86" s="63"/>
      <c r="C86" s="63"/>
      <c r="D86" s="63"/>
      <c r="E86" s="63"/>
      <c r="F86" s="63"/>
      <c r="G86" s="64"/>
      <c r="H86" s="64"/>
      <c r="I86" s="63"/>
      <c r="J86" s="63"/>
      <c r="K86" s="63"/>
      <c r="L86" s="63"/>
      <c r="M86" s="63"/>
      <c r="N86" s="63"/>
      <c r="O86" s="63"/>
      <c r="P86" s="63"/>
      <c r="Q86" s="63"/>
      <c r="R86" s="63"/>
      <c r="S86" s="63"/>
      <c r="T86" s="63"/>
      <c r="U86" s="63"/>
      <c r="V86" s="63"/>
      <c r="W86" s="63"/>
    </row>
    <row r="87" spans="2:23">
      <c r="B87" s="63"/>
      <c r="C87" s="63"/>
      <c r="D87" s="63"/>
      <c r="E87" s="63"/>
      <c r="F87" s="63"/>
      <c r="G87" s="64"/>
      <c r="H87" s="64"/>
      <c r="I87" s="63"/>
      <c r="J87" s="63"/>
      <c r="K87" s="63"/>
      <c r="L87" s="63"/>
      <c r="M87" s="63"/>
      <c r="N87" s="63"/>
      <c r="O87" s="63"/>
      <c r="P87" s="63"/>
      <c r="Q87" s="63"/>
      <c r="R87" s="63"/>
      <c r="S87" s="63"/>
      <c r="T87" s="63"/>
      <c r="U87" s="63"/>
      <c r="V87" s="63"/>
      <c r="W87" s="63"/>
    </row>
    <row r="88" spans="2:23">
      <c r="B88" s="63"/>
      <c r="C88" s="63"/>
      <c r="D88" s="63"/>
      <c r="E88" s="63"/>
      <c r="F88" s="63"/>
      <c r="G88" s="64"/>
      <c r="H88" s="64"/>
      <c r="I88" s="63"/>
      <c r="J88" s="63"/>
      <c r="K88" s="63"/>
      <c r="L88" s="63"/>
      <c r="M88" s="63"/>
      <c r="N88" s="63"/>
      <c r="O88" s="63"/>
      <c r="P88" s="63"/>
      <c r="Q88" s="63"/>
      <c r="R88" s="63"/>
      <c r="S88" s="63"/>
      <c r="T88" s="63"/>
      <c r="U88" s="63"/>
      <c r="V88" s="63"/>
      <c r="W88" s="63"/>
    </row>
    <row r="89" spans="2:23">
      <c r="B89" s="63"/>
      <c r="C89" s="63"/>
      <c r="D89" s="63"/>
      <c r="E89" s="63"/>
      <c r="F89" s="63"/>
      <c r="G89" s="64"/>
      <c r="H89" s="64"/>
      <c r="I89" s="63"/>
      <c r="J89" s="63"/>
      <c r="K89" s="63"/>
      <c r="L89" s="63"/>
      <c r="M89" s="63"/>
      <c r="N89" s="63"/>
      <c r="O89" s="63"/>
      <c r="P89" s="63"/>
      <c r="Q89" s="63"/>
      <c r="R89" s="63"/>
      <c r="S89" s="63"/>
      <c r="T89" s="63"/>
      <c r="U89" s="63"/>
      <c r="V89" s="63"/>
      <c r="W89" s="63"/>
    </row>
    <row r="90" spans="2:23">
      <c r="B90" s="63"/>
      <c r="C90" s="63"/>
      <c r="D90" s="63"/>
      <c r="E90" s="63"/>
      <c r="F90" s="63"/>
      <c r="G90" s="64"/>
      <c r="H90" s="64"/>
      <c r="I90" s="63"/>
      <c r="J90" s="63"/>
      <c r="K90" s="63"/>
      <c r="L90" s="63"/>
      <c r="M90" s="63"/>
      <c r="N90" s="63"/>
      <c r="O90" s="63"/>
      <c r="P90" s="63"/>
      <c r="Q90" s="63"/>
      <c r="R90" s="63"/>
      <c r="S90" s="63"/>
      <c r="T90" s="63"/>
      <c r="U90" s="63"/>
      <c r="V90" s="63"/>
      <c r="W90" s="63"/>
    </row>
    <row r="91" spans="2:23">
      <c r="B91" s="63"/>
      <c r="C91" s="63"/>
      <c r="D91" s="63"/>
      <c r="E91" s="63"/>
      <c r="F91" s="63"/>
      <c r="G91" s="64"/>
      <c r="H91" s="64"/>
      <c r="I91" s="63"/>
      <c r="J91" s="63"/>
      <c r="K91" s="63"/>
      <c r="L91" s="63"/>
      <c r="M91" s="63"/>
      <c r="N91" s="63"/>
      <c r="O91" s="63"/>
      <c r="P91" s="63"/>
      <c r="Q91" s="63"/>
      <c r="R91" s="63"/>
      <c r="S91" s="63"/>
      <c r="T91" s="63"/>
      <c r="U91" s="63"/>
      <c r="V91" s="63"/>
      <c r="W91" s="63"/>
    </row>
    <row r="92" spans="2:23">
      <c r="B92" s="63"/>
      <c r="C92" s="63"/>
      <c r="D92" s="63"/>
      <c r="E92" s="63"/>
      <c r="F92" s="63"/>
      <c r="G92" s="64"/>
      <c r="H92" s="64"/>
      <c r="I92" s="63"/>
      <c r="J92" s="63"/>
      <c r="K92" s="63"/>
      <c r="L92" s="63"/>
      <c r="M92" s="63"/>
      <c r="N92" s="63"/>
      <c r="O92" s="63"/>
      <c r="P92" s="63"/>
      <c r="Q92" s="63"/>
      <c r="R92" s="63"/>
      <c r="S92" s="63"/>
      <c r="T92" s="63"/>
      <c r="U92" s="63"/>
      <c r="V92" s="63"/>
      <c r="W92" s="63"/>
    </row>
    <row r="93" spans="2:23">
      <c r="B93" s="63"/>
      <c r="C93" s="63"/>
      <c r="D93" s="63"/>
      <c r="E93" s="63"/>
      <c r="F93" s="63"/>
      <c r="G93" s="64"/>
      <c r="H93" s="64"/>
      <c r="I93" s="63"/>
      <c r="J93" s="63"/>
      <c r="K93" s="63"/>
      <c r="L93" s="63"/>
      <c r="M93" s="63"/>
      <c r="N93" s="63"/>
      <c r="O93" s="63"/>
      <c r="P93" s="63"/>
      <c r="Q93" s="63"/>
      <c r="R93" s="63"/>
      <c r="S93" s="63"/>
      <c r="T93" s="63"/>
      <c r="U93" s="63"/>
      <c r="V93" s="63"/>
      <c r="W93" s="63"/>
    </row>
    <row r="94" spans="2:23">
      <c r="B94" s="63"/>
      <c r="C94" s="63"/>
      <c r="D94" s="63"/>
      <c r="E94" s="63"/>
      <c r="F94" s="63"/>
      <c r="G94" s="64"/>
      <c r="H94" s="64"/>
      <c r="I94" s="63"/>
      <c r="J94" s="63"/>
      <c r="K94" s="63"/>
      <c r="L94" s="63"/>
      <c r="M94" s="63"/>
      <c r="N94" s="63"/>
      <c r="O94" s="63"/>
      <c r="P94" s="63"/>
      <c r="Q94" s="63"/>
      <c r="R94" s="63"/>
      <c r="S94" s="63"/>
      <c r="T94" s="63"/>
      <c r="U94" s="63"/>
      <c r="V94" s="63"/>
      <c r="W94" s="63"/>
    </row>
    <row r="95" spans="2:23">
      <c r="B95" s="63"/>
      <c r="C95" s="63"/>
      <c r="D95" s="63"/>
      <c r="E95" s="63"/>
      <c r="F95" s="63"/>
      <c r="G95" s="64"/>
      <c r="H95" s="64"/>
      <c r="I95" s="63"/>
      <c r="J95" s="63"/>
      <c r="K95" s="63"/>
      <c r="L95" s="63"/>
      <c r="M95" s="63"/>
      <c r="N95" s="63"/>
      <c r="O95" s="63"/>
      <c r="P95" s="63"/>
      <c r="Q95" s="63"/>
      <c r="R95" s="63"/>
      <c r="S95" s="63"/>
      <c r="T95" s="63"/>
      <c r="U95" s="63"/>
      <c r="V95" s="63"/>
      <c r="W95" s="63"/>
    </row>
    <row r="96" spans="2:23">
      <c r="B96" s="63"/>
      <c r="C96" s="63"/>
      <c r="D96" s="63"/>
      <c r="E96" s="63"/>
      <c r="F96" s="63"/>
      <c r="G96" s="64"/>
      <c r="H96" s="64"/>
      <c r="I96" s="63"/>
      <c r="J96" s="63"/>
      <c r="K96" s="63"/>
      <c r="L96" s="63"/>
      <c r="M96" s="63"/>
      <c r="N96" s="63"/>
      <c r="O96" s="63"/>
      <c r="P96" s="63"/>
      <c r="Q96" s="63"/>
      <c r="R96" s="63"/>
      <c r="S96" s="63"/>
      <c r="T96" s="63"/>
      <c r="U96" s="63"/>
      <c r="V96" s="63"/>
      <c r="W96" s="63"/>
    </row>
    <row r="97" spans="2:23">
      <c r="B97" s="63"/>
      <c r="C97" s="63"/>
      <c r="D97" s="63"/>
      <c r="E97" s="63"/>
      <c r="F97" s="63"/>
      <c r="G97" s="64"/>
      <c r="H97" s="64"/>
      <c r="I97" s="63"/>
      <c r="J97" s="63"/>
      <c r="K97" s="63"/>
      <c r="L97" s="63"/>
      <c r="M97" s="63"/>
      <c r="N97" s="63"/>
      <c r="O97" s="63"/>
      <c r="P97" s="63"/>
      <c r="Q97" s="63"/>
      <c r="R97" s="63"/>
      <c r="S97" s="63"/>
      <c r="T97" s="63"/>
      <c r="U97" s="63"/>
      <c r="V97" s="63"/>
      <c r="W97" s="63"/>
    </row>
    <row r="98" spans="2:23">
      <c r="B98" s="63"/>
      <c r="C98" s="63"/>
      <c r="D98" s="63"/>
      <c r="E98" s="63"/>
      <c r="F98" s="63"/>
      <c r="G98" s="64"/>
      <c r="H98" s="64"/>
      <c r="I98" s="63"/>
      <c r="J98" s="63"/>
      <c r="K98" s="63"/>
      <c r="L98" s="63"/>
      <c r="M98" s="63"/>
      <c r="N98" s="63"/>
      <c r="O98" s="63"/>
      <c r="P98" s="63"/>
      <c r="Q98" s="63"/>
      <c r="R98" s="63"/>
      <c r="S98" s="63"/>
      <c r="T98" s="63"/>
      <c r="U98" s="63"/>
      <c r="V98" s="63"/>
      <c r="W98" s="63"/>
    </row>
    <row r="99" spans="2:23">
      <c r="B99" s="63"/>
      <c r="C99" s="63"/>
      <c r="D99" s="63"/>
      <c r="E99" s="63"/>
      <c r="F99" s="63"/>
      <c r="G99" s="64"/>
      <c r="H99" s="64"/>
      <c r="I99" s="63"/>
      <c r="J99" s="63"/>
      <c r="K99" s="63"/>
      <c r="L99" s="63"/>
      <c r="M99" s="63"/>
      <c r="N99" s="63"/>
      <c r="O99" s="63"/>
      <c r="P99" s="63"/>
      <c r="Q99" s="63"/>
      <c r="R99" s="63"/>
      <c r="S99" s="63"/>
      <c r="T99" s="63"/>
      <c r="U99" s="63"/>
      <c r="V99" s="63"/>
      <c r="W99" s="63"/>
    </row>
    <row r="100" spans="2:23">
      <c r="B100" s="63"/>
      <c r="C100" s="63"/>
      <c r="D100" s="63"/>
      <c r="E100" s="63"/>
      <c r="F100" s="63"/>
      <c r="G100" s="64"/>
      <c r="H100" s="64"/>
      <c r="I100" s="63"/>
      <c r="J100" s="63"/>
      <c r="K100" s="63"/>
      <c r="L100" s="63"/>
      <c r="M100" s="63"/>
      <c r="N100" s="63"/>
      <c r="O100" s="63"/>
      <c r="P100" s="63"/>
      <c r="Q100" s="63"/>
      <c r="R100" s="63"/>
      <c r="S100" s="63"/>
      <c r="T100" s="63"/>
      <c r="U100" s="63"/>
      <c r="V100" s="63"/>
      <c r="W100" s="63"/>
    </row>
    <row r="101" spans="2:23">
      <c r="B101" s="63"/>
      <c r="C101" s="63"/>
      <c r="D101" s="63"/>
      <c r="E101" s="63"/>
      <c r="F101" s="63"/>
      <c r="G101" s="64"/>
      <c r="H101" s="64"/>
      <c r="I101" s="63"/>
      <c r="J101" s="63"/>
      <c r="K101" s="63"/>
      <c r="L101" s="63"/>
      <c r="M101" s="63"/>
      <c r="N101" s="63"/>
      <c r="O101" s="63"/>
      <c r="P101" s="63"/>
      <c r="Q101" s="63"/>
      <c r="R101" s="63"/>
      <c r="S101" s="63"/>
      <c r="T101" s="63"/>
      <c r="U101" s="63"/>
      <c r="V101" s="63"/>
      <c r="W101" s="63"/>
    </row>
    <row r="102" spans="2:23">
      <c r="B102" s="63"/>
      <c r="C102" s="63"/>
      <c r="D102" s="63"/>
      <c r="E102" s="63"/>
      <c r="F102" s="63"/>
      <c r="G102" s="64"/>
      <c r="H102" s="64"/>
      <c r="I102" s="63"/>
      <c r="J102" s="63"/>
      <c r="K102" s="63"/>
      <c r="L102" s="63"/>
      <c r="M102" s="63"/>
      <c r="N102" s="63"/>
      <c r="O102" s="63"/>
      <c r="P102" s="63"/>
      <c r="Q102" s="63"/>
      <c r="R102" s="63"/>
      <c r="S102" s="63"/>
      <c r="T102" s="63"/>
      <c r="U102" s="63"/>
      <c r="V102" s="63"/>
      <c r="W102" s="63"/>
    </row>
    <row r="103" spans="2:23">
      <c r="B103" s="63"/>
      <c r="C103" s="63"/>
      <c r="D103" s="63"/>
      <c r="E103" s="63"/>
      <c r="F103" s="63"/>
      <c r="G103" s="64"/>
      <c r="H103" s="64"/>
      <c r="I103" s="63"/>
      <c r="J103" s="63"/>
      <c r="K103" s="63"/>
      <c r="L103" s="63"/>
      <c r="M103" s="63"/>
      <c r="N103" s="63"/>
      <c r="O103" s="63"/>
      <c r="P103" s="63"/>
      <c r="Q103" s="63"/>
      <c r="R103" s="63"/>
      <c r="S103" s="63"/>
      <c r="T103" s="63"/>
      <c r="U103" s="63"/>
      <c r="V103" s="63"/>
      <c r="W103" s="63"/>
    </row>
    <row r="104" spans="2:23">
      <c r="B104" s="63"/>
      <c r="C104" s="63"/>
      <c r="D104" s="63"/>
      <c r="E104" s="63"/>
      <c r="F104" s="63"/>
      <c r="G104" s="64"/>
      <c r="H104" s="64"/>
      <c r="I104" s="63"/>
      <c r="J104" s="63"/>
      <c r="K104" s="63"/>
      <c r="L104" s="63"/>
      <c r="M104" s="63"/>
      <c r="N104" s="63"/>
      <c r="O104" s="63"/>
      <c r="P104" s="63"/>
      <c r="Q104" s="63"/>
      <c r="R104" s="63"/>
      <c r="S104" s="63"/>
      <c r="T104" s="63"/>
      <c r="U104" s="63"/>
      <c r="V104" s="63"/>
      <c r="W104" s="63"/>
    </row>
    <row r="105" spans="2:23">
      <c r="B105" s="63"/>
      <c r="C105" s="63"/>
      <c r="D105" s="63"/>
      <c r="E105" s="63"/>
      <c r="F105" s="63"/>
      <c r="G105" s="64"/>
      <c r="H105" s="64"/>
      <c r="I105" s="63"/>
      <c r="J105" s="63"/>
      <c r="K105" s="63"/>
      <c r="L105" s="63"/>
      <c r="M105" s="63"/>
      <c r="N105" s="63"/>
      <c r="O105" s="63"/>
      <c r="P105" s="63"/>
      <c r="Q105" s="63"/>
      <c r="R105" s="63"/>
      <c r="S105" s="63"/>
      <c r="T105" s="63"/>
      <c r="U105" s="63"/>
      <c r="V105" s="63"/>
      <c r="W105" s="63"/>
    </row>
    <row r="106" spans="2:23">
      <c r="B106" s="63"/>
      <c r="C106" s="63"/>
      <c r="D106" s="63"/>
      <c r="E106" s="63"/>
      <c r="F106" s="63"/>
      <c r="G106" s="64"/>
      <c r="H106" s="64"/>
      <c r="I106" s="63"/>
      <c r="J106" s="63"/>
      <c r="K106" s="63"/>
      <c r="L106" s="63"/>
      <c r="M106" s="63"/>
      <c r="N106" s="63"/>
      <c r="O106" s="63"/>
      <c r="P106" s="63"/>
      <c r="Q106" s="63"/>
      <c r="R106" s="63"/>
      <c r="S106" s="63"/>
      <c r="T106" s="63"/>
      <c r="U106" s="63"/>
      <c r="V106" s="63"/>
      <c r="W106" s="63"/>
    </row>
    <row r="107" spans="2:23">
      <c r="B107" s="63"/>
      <c r="C107" s="63"/>
      <c r="D107" s="63"/>
      <c r="E107" s="63"/>
      <c r="F107" s="63"/>
      <c r="G107" s="64"/>
      <c r="H107" s="64"/>
      <c r="I107" s="63"/>
      <c r="J107" s="63"/>
      <c r="K107" s="63"/>
      <c r="L107" s="63"/>
      <c r="M107" s="63"/>
      <c r="N107" s="63"/>
      <c r="O107" s="63"/>
      <c r="P107" s="63"/>
      <c r="Q107" s="63"/>
      <c r="R107" s="63"/>
      <c r="S107" s="63"/>
      <c r="T107" s="63"/>
      <c r="U107" s="63"/>
      <c r="V107" s="63"/>
      <c r="W107" s="63"/>
    </row>
    <row r="108" spans="2:23">
      <c r="B108" s="63"/>
      <c r="C108" s="63"/>
      <c r="D108" s="63"/>
      <c r="E108" s="63"/>
      <c r="F108" s="63"/>
      <c r="G108" s="64"/>
      <c r="H108" s="64"/>
      <c r="I108" s="63"/>
      <c r="J108" s="63"/>
      <c r="K108" s="63"/>
      <c r="L108" s="63"/>
      <c r="M108" s="63"/>
      <c r="N108" s="63"/>
      <c r="O108" s="63"/>
      <c r="P108" s="63"/>
      <c r="Q108" s="63"/>
      <c r="R108" s="63"/>
      <c r="S108" s="63"/>
      <c r="T108" s="63"/>
      <c r="U108" s="63"/>
      <c r="V108" s="63"/>
      <c r="W108" s="63"/>
    </row>
    <row r="109" spans="2:23">
      <c r="B109" s="63"/>
      <c r="C109" s="63"/>
      <c r="D109" s="63"/>
      <c r="E109" s="63"/>
      <c r="F109" s="63"/>
      <c r="G109" s="64"/>
      <c r="H109" s="64"/>
      <c r="I109" s="63"/>
      <c r="J109" s="63"/>
      <c r="K109" s="63"/>
      <c r="L109" s="63"/>
      <c r="M109" s="63"/>
      <c r="N109" s="63"/>
      <c r="O109" s="63"/>
      <c r="P109" s="63"/>
      <c r="Q109" s="63"/>
      <c r="R109" s="63"/>
      <c r="S109" s="63"/>
      <c r="T109" s="63"/>
      <c r="U109" s="63"/>
      <c r="V109" s="63"/>
      <c r="W109" s="63"/>
    </row>
    <row r="110" spans="2:23">
      <c r="B110" s="63"/>
      <c r="C110" s="63"/>
      <c r="D110" s="63"/>
      <c r="E110" s="63"/>
      <c r="F110" s="63"/>
      <c r="G110" s="64"/>
      <c r="H110" s="64"/>
      <c r="I110" s="63"/>
      <c r="J110" s="63"/>
      <c r="K110" s="63"/>
      <c r="L110" s="63"/>
      <c r="M110" s="63"/>
      <c r="N110" s="63"/>
      <c r="O110" s="63"/>
      <c r="P110" s="63"/>
      <c r="Q110" s="63"/>
      <c r="R110" s="63"/>
      <c r="S110" s="63"/>
      <c r="T110" s="63"/>
      <c r="U110" s="63"/>
      <c r="V110" s="63"/>
      <c r="W110" s="63"/>
    </row>
    <row r="111" spans="2:23">
      <c r="B111" s="63"/>
      <c r="C111" s="63"/>
      <c r="D111" s="63"/>
      <c r="E111" s="63"/>
      <c r="F111" s="63"/>
      <c r="G111" s="64"/>
      <c r="H111" s="64"/>
      <c r="I111" s="63"/>
      <c r="J111" s="63"/>
      <c r="K111" s="63"/>
      <c r="L111" s="63"/>
      <c r="M111" s="63"/>
      <c r="N111" s="63"/>
      <c r="O111" s="63"/>
      <c r="P111" s="63"/>
      <c r="Q111" s="63"/>
      <c r="R111" s="63"/>
      <c r="S111" s="63"/>
      <c r="T111" s="63"/>
      <c r="U111" s="63"/>
      <c r="V111" s="63"/>
      <c r="W111" s="63"/>
    </row>
    <row r="112" spans="2:23">
      <c r="B112" s="63"/>
      <c r="C112" s="63"/>
      <c r="D112" s="63"/>
      <c r="E112" s="63"/>
      <c r="F112" s="63"/>
      <c r="G112" s="64"/>
      <c r="H112" s="64"/>
      <c r="I112" s="63"/>
      <c r="J112" s="63"/>
      <c r="K112" s="63"/>
      <c r="L112" s="63"/>
      <c r="M112" s="63"/>
      <c r="N112" s="63"/>
      <c r="O112" s="63"/>
      <c r="P112" s="63"/>
      <c r="Q112" s="63"/>
      <c r="R112" s="63"/>
      <c r="S112" s="63"/>
      <c r="T112" s="63"/>
      <c r="U112" s="63"/>
      <c r="V112" s="63"/>
      <c r="W112" s="63"/>
    </row>
    <row r="113" spans="2:23">
      <c r="B113" s="63"/>
      <c r="C113" s="63"/>
      <c r="D113" s="63"/>
      <c r="E113" s="63"/>
      <c r="F113" s="63"/>
      <c r="G113" s="64"/>
      <c r="H113" s="64"/>
      <c r="I113" s="63"/>
      <c r="J113" s="63"/>
      <c r="K113" s="63"/>
      <c r="L113" s="63"/>
      <c r="M113" s="63"/>
      <c r="N113" s="63"/>
      <c r="O113" s="63"/>
      <c r="P113" s="63"/>
      <c r="Q113" s="63"/>
      <c r="R113" s="63"/>
      <c r="S113" s="63"/>
      <c r="T113" s="63"/>
      <c r="U113" s="63"/>
      <c r="V113" s="63"/>
      <c r="W113" s="63"/>
    </row>
    <row r="114" spans="2:23">
      <c r="B114" s="63"/>
      <c r="C114" s="63"/>
      <c r="D114" s="63"/>
      <c r="E114" s="63"/>
      <c r="F114" s="63"/>
      <c r="G114" s="64"/>
      <c r="H114" s="64"/>
      <c r="I114" s="63"/>
      <c r="J114" s="63"/>
      <c r="K114" s="63"/>
      <c r="L114" s="63"/>
      <c r="M114" s="63"/>
      <c r="N114" s="63"/>
      <c r="O114" s="63"/>
      <c r="P114" s="63"/>
      <c r="Q114" s="63"/>
      <c r="R114" s="63"/>
      <c r="S114" s="63"/>
      <c r="T114" s="63"/>
      <c r="U114" s="63"/>
      <c r="V114" s="63"/>
      <c r="W114" s="63"/>
    </row>
    <row r="115" spans="2:23">
      <c r="B115" s="63"/>
      <c r="C115" s="63"/>
      <c r="D115" s="63"/>
      <c r="E115" s="63"/>
      <c r="F115" s="63"/>
      <c r="G115" s="64"/>
      <c r="H115" s="64"/>
      <c r="I115" s="63"/>
      <c r="J115" s="63"/>
      <c r="K115" s="63"/>
      <c r="L115" s="63"/>
      <c r="M115" s="63"/>
      <c r="N115" s="63"/>
      <c r="O115" s="63"/>
      <c r="P115" s="63"/>
      <c r="Q115" s="63"/>
      <c r="R115" s="63"/>
      <c r="S115" s="63"/>
      <c r="T115" s="63"/>
      <c r="U115" s="63"/>
      <c r="V115" s="63"/>
      <c r="W115" s="63"/>
    </row>
    <row r="116" spans="2:23">
      <c r="B116" s="63"/>
      <c r="C116" s="63"/>
      <c r="D116" s="63"/>
      <c r="E116" s="63"/>
      <c r="F116" s="63"/>
      <c r="G116" s="64"/>
      <c r="H116" s="64"/>
      <c r="I116" s="63"/>
      <c r="J116" s="63"/>
      <c r="K116" s="63"/>
      <c r="L116" s="63"/>
      <c r="M116" s="63"/>
      <c r="N116" s="63"/>
      <c r="O116" s="63"/>
      <c r="P116" s="63"/>
      <c r="Q116" s="63"/>
      <c r="R116" s="63"/>
      <c r="S116" s="63"/>
      <c r="T116" s="63"/>
      <c r="U116" s="63"/>
      <c r="V116" s="63"/>
      <c r="W116" s="63"/>
    </row>
    <row r="117" spans="2:23">
      <c r="B117" s="63"/>
      <c r="C117" s="63"/>
      <c r="D117" s="63"/>
      <c r="E117" s="63"/>
      <c r="F117" s="63"/>
      <c r="G117" s="64"/>
      <c r="H117" s="64"/>
      <c r="I117" s="63"/>
      <c r="J117" s="63"/>
      <c r="K117" s="63"/>
      <c r="L117" s="63"/>
      <c r="M117" s="63"/>
      <c r="N117" s="63"/>
      <c r="O117" s="63"/>
      <c r="P117" s="63"/>
      <c r="Q117" s="63"/>
      <c r="R117" s="63"/>
      <c r="S117" s="63"/>
      <c r="T117" s="63"/>
      <c r="U117" s="63"/>
      <c r="V117" s="63"/>
      <c r="W117" s="63"/>
    </row>
    <row r="118" spans="2:23">
      <c r="B118" s="63"/>
      <c r="C118" s="63"/>
      <c r="D118" s="63"/>
      <c r="E118" s="63"/>
      <c r="F118" s="63"/>
      <c r="G118" s="64"/>
      <c r="H118" s="64"/>
      <c r="I118" s="63"/>
      <c r="J118" s="63"/>
      <c r="K118" s="63"/>
      <c r="L118" s="63"/>
      <c r="M118" s="63"/>
      <c r="N118" s="63"/>
      <c r="O118" s="63"/>
      <c r="P118" s="63"/>
      <c r="Q118" s="63"/>
      <c r="R118" s="63"/>
      <c r="S118" s="63"/>
      <c r="T118" s="63"/>
      <c r="U118" s="63"/>
      <c r="V118" s="63"/>
      <c r="W118" s="63"/>
    </row>
    <row r="119" spans="2:23">
      <c r="B119" s="63"/>
      <c r="C119" s="63"/>
      <c r="D119" s="63"/>
      <c r="E119" s="63"/>
      <c r="F119" s="63"/>
      <c r="G119" s="64"/>
      <c r="H119" s="64"/>
      <c r="I119" s="63"/>
      <c r="J119" s="63"/>
      <c r="K119" s="63"/>
      <c r="L119" s="63"/>
      <c r="M119" s="63"/>
      <c r="N119" s="63"/>
      <c r="O119" s="63"/>
      <c r="P119" s="63"/>
      <c r="Q119" s="63"/>
      <c r="R119" s="63"/>
      <c r="S119" s="63"/>
      <c r="T119" s="63"/>
      <c r="U119" s="63"/>
      <c r="V119" s="63"/>
      <c r="W119" s="63"/>
    </row>
    <row r="120" spans="2:23">
      <c r="B120" s="63"/>
      <c r="C120" s="63"/>
      <c r="D120" s="63"/>
      <c r="E120" s="63"/>
      <c r="F120" s="63"/>
      <c r="G120" s="64"/>
      <c r="H120" s="64"/>
      <c r="I120" s="63"/>
      <c r="J120" s="63"/>
      <c r="K120" s="63"/>
      <c r="L120" s="63"/>
      <c r="M120" s="63"/>
      <c r="N120" s="63"/>
      <c r="O120" s="63"/>
      <c r="P120" s="63"/>
      <c r="Q120" s="63"/>
      <c r="R120" s="63"/>
      <c r="S120" s="63"/>
      <c r="T120" s="63"/>
      <c r="U120" s="63"/>
      <c r="V120" s="63"/>
      <c r="W120" s="63"/>
    </row>
    <row r="121" spans="2:23">
      <c r="B121" s="63"/>
      <c r="C121" s="63"/>
      <c r="D121" s="63"/>
      <c r="E121" s="63"/>
      <c r="F121" s="63"/>
      <c r="G121" s="64"/>
      <c r="H121" s="64"/>
      <c r="I121" s="63"/>
      <c r="J121" s="63"/>
      <c r="K121" s="63"/>
      <c r="L121" s="63"/>
      <c r="M121" s="63"/>
      <c r="N121" s="63"/>
      <c r="O121" s="63"/>
      <c r="P121" s="63"/>
      <c r="Q121" s="63"/>
      <c r="R121" s="63"/>
      <c r="S121" s="63"/>
      <c r="T121" s="63"/>
      <c r="U121" s="63"/>
      <c r="V121" s="63"/>
      <c r="W121" s="63"/>
    </row>
    <row r="122" spans="2:23">
      <c r="B122" s="63"/>
      <c r="C122" s="63"/>
      <c r="D122" s="63"/>
      <c r="E122" s="63"/>
      <c r="F122" s="63"/>
      <c r="G122" s="64"/>
      <c r="H122" s="64"/>
      <c r="I122" s="63"/>
      <c r="J122" s="63"/>
      <c r="K122" s="63"/>
      <c r="L122" s="63"/>
      <c r="M122" s="63"/>
      <c r="N122" s="63"/>
      <c r="O122" s="63"/>
      <c r="P122" s="63"/>
      <c r="Q122" s="63"/>
      <c r="R122" s="63"/>
      <c r="S122" s="63"/>
      <c r="T122" s="63"/>
      <c r="U122" s="63"/>
      <c r="V122" s="63"/>
      <c r="W122" s="63"/>
    </row>
    <row r="123" spans="2:23">
      <c r="B123" s="63"/>
      <c r="C123" s="63"/>
      <c r="D123" s="63"/>
      <c r="E123" s="63"/>
      <c r="F123" s="63"/>
      <c r="G123" s="64"/>
      <c r="H123" s="64"/>
      <c r="I123" s="63"/>
      <c r="J123" s="63"/>
      <c r="K123" s="63"/>
      <c r="L123" s="63"/>
      <c r="M123" s="63"/>
      <c r="N123" s="63"/>
      <c r="O123" s="63"/>
      <c r="P123" s="63"/>
      <c r="Q123" s="63"/>
      <c r="R123" s="63"/>
      <c r="S123" s="63"/>
      <c r="T123" s="63"/>
      <c r="U123" s="63"/>
      <c r="V123" s="63"/>
      <c r="W123" s="63"/>
    </row>
    <row r="124" spans="2:23">
      <c r="B124" s="63"/>
      <c r="C124" s="63"/>
      <c r="D124" s="63"/>
      <c r="E124" s="63"/>
      <c r="F124" s="63"/>
      <c r="G124" s="64"/>
      <c r="H124" s="64"/>
      <c r="I124" s="63"/>
      <c r="J124" s="63"/>
      <c r="K124" s="63"/>
      <c r="L124" s="63"/>
      <c r="M124" s="63"/>
      <c r="N124" s="63"/>
      <c r="O124" s="63"/>
      <c r="P124" s="63"/>
      <c r="Q124" s="63"/>
      <c r="R124" s="63"/>
      <c r="S124" s="63"/>
      <c r="T124" s="63"/>
      <c r="U124" s="63"/>
      <c r="V124" s="63"/>
      <c r="W124" s="63"/>
    </row>
    <row r="125" spans="2:23">
      <c r="B125" s="63"/>
      <c r="C125" s="63"/>
      <c r="D125" s="63"/>
      <c r="E125" s="63"/>
      <c r="F125" s="63"/>
      <c r="G125" s="64"/>
      <c r="H125" s="64"/>
      <c r="I125" s="63"/>
      <c r="J125" s="63"/>
      <c r="K125" s="63"/>
      <c r="L125" s="63"/>
      <c r="M125" s="63"/>
      <c r="N125" s="63"/>
      <c r="O125" s="63"/>
      <c r="P125" s="63"/>
      <c r="Q125" s="63"/>
      <c r="R125" s="63"/>
      <c r="S125" s="63"/>
      <c r="T125" s="63"/>
      <c r="U125" s="63"/>
      <c r="V125" s="63"/>
      <c r="W125" s="63"/>
    </row>
    <row r="126" spans="2:23">
      <c r="B126" s="63"/>
      <c r="C126" s="63"/>
      <c r="D126" s="63"/>
      <c r="E126" s="63"/>
      <c r="F126" s="63"/>
      <c r="G126" s="64"/>
      <c r="H126" s="64"/>
      <c r="I126" s="63"/>
      <c r="J126" s="63"/>
      <c r="K126" s="63"/>
      <c r="L126" s="63"/>
      <c r="M126" s="63"/>
      <c r="N126" s="63"/>
      <c r="O126" s="63"/>
      <c r="P126" s="63"/>
      <c r="Q126" s="63"/>
      <c r="R126" s="63"/>
      <c r="S126" s="63"/>
      <c r="T126" s="63"/>
      <c r="U126" s="63"/>
      <c r="V126" s="63"/>
      <c r="W126" s="63"/>
    </row>
    <row r="127" spans="2:23">
      <c r="B127" s="63"/>
      <c r="C127" s="63"/>
      <c r="D127" s="63"/>
      <c r="E127" s="63"/>
      <c r="F127" s="63"/>
      <c r="G127" s="64"/>
      <c r="H127" s="64"/>
      <c r="I127" s="63"/>
      <c r="J127" s="63"/>
      <c r="K127" s="63"/>
      <c r="L127" s="63"/>
      <c r="M127" s="63"/>
      <c r="N127" s="63"/>
      <c r="O127" s="63"/>
      <c r="P127" s="63"/>
      <c r="Q127" s="63"/>
      <c r="R127" s="63"/>
      <c r="S127" s="63"/>
      <c r="T127" s="63"/>
      <c r="U127" s="63"/>
      <c r="V127" s="63"/>
      <c r="W127" s="63"/>
    </row>
    <row r="128" spans="2:23">
      <c r="B128" s="63"/>
      <c r="C128" s="63"/>
      <c r="D128" s="63"/>
      <c r="E128" s="63"/>
      <c r="F128" s="63"/>
      <c r="G128" s="64"/>
      <c r="H128" s="64"/>
      <c r="I128" s="63"/>
      <c r="J128" s="63"/>
      <c r="K128" s="63"/>
      <c r="L128" s="63"/>
      <c r="M128" s="63"/>
      <c r="N128" s="63"/>
      <c r="O128" s="63"/>
      <c r="P128" s="63"/>
      <c r="Q128" s="63"/>
      <c r="R128" s="63"/>
      <c r="S128" s="63"/>
      <c r="T128" s="63"/>
      <c r="U128" s="63"/>
      <c r="V128" s="63"/>
      <c r="W128" s="63"/>
    </row>
    <row r="129" spans="2:23">
      <c r="B129" s="63"/>
      <c r="C129" s="63"/>
      <c r="D129" s="63"/>
      <c r="E129" s="63"/>
      <c r="F129" s="63"/>
      <c r="G129" s="64"/>
      <c r="H129" s="64"/>
      <c r="I129" s="63"/>
      <c r="J129" s="63"/>
      <c r="K129" s="63"/>
      <c r="L129" s="63"/>
      <c r="M129" s="63"/>
      <c r="N129" s="63"/>
      <c r="O129" s="63"/>
      <c r="P129" s="63"/>
      <c r="Q129" s="63"/>
      <c r="R129" s="63"/>
      <c r="S129" s="63"/>
      <c r="T129" s="63"/>
      <c r="U129" s="63"/>
      <c r="V129" s="63"/>
      <c r="W129" s="63"/>
    </row>
    <row r="130" spans="2:23">
      <c r="B130" s="63"/>
      <c r="C130" s="63"/>
      <c r="D130" s="63"/>
      <c r="E130" s="63"/>
      <c r="F130" s="63"/>
      <c r="G130" s="64"/>
      <c r="H130" s="64"/>
      <c r="I130" s="63"/>
      <c r="J130" s="63"/>
      <c r="K130" s="63"/>
      <c r="L130" s="63"/>
      <c r="M130" s="63"/>
      <c r="N130" s="63"/>
      <c r="O130" s="63"/>
      <c r="P130" s="63"/>
      <c r="Q130" s="63"/>
      <c r="R130" s="63"/>
      <c r="S130" s="63"/>
      <c r="T130" s="63"/>
      <c r="U130" s="63"/>
      <c r="V130" s="63"/>
      <c r="W130" s="63"/>
    </row>
    <row r="131" spans="2:23">
      <c r="B131" s="63"/>
      <c r="C131" s="63"/>
      <c r="D131" s="63"/>
      <c r="E131" s="63"/>
      <c r="F131" s="63"/>
      <c r="G131" s="64"/>
      <c r="H131" s="64"/>
      <c r="I131" s="63"/>
      <c r="J131" s="63"/>
      <c r="K131" s="63"/>
      <c r="L131" s="63"/>
      <c r="M131" s="63"/>
      <c r="N131" s="63"/>
      <c r="O131" s="63"/>
      <c r="P131" s="63"/>
      <c r="Q131" s="63"/>
      <c r="R131" s="63"/>
      <c r="S131" s="63"/>
      <c r="T131" s="63"/>
      <c r="U131" s="63"/>
      <c r="V131" s="63"/>
      <c r="W131" s="63"/>
    </row>
    <row r="132" spans="2:23">
      <c r="B132" s="63"/>
      <c r="C132" s="63"/>
      <c r="D132" s="63"/>
      <c r="E132" s="63"/>
      <c r="F132" s="63"/>
      <c r="G132" s="64"/>
      <c r="H132" s="64"/>
      <c r="I132" s="63"/>
      <c r="J132" s="63"/>
      <c r="K132" s="63"/>
      <c r="L132" s="63"/>
      <c r="M132" s="63"/>
      <c r="N132" s="63"/>
      <c r="O132" s="63"/>
      <c r="P132" s="63"/>
      <c r="Q132" s="63"/>
      <c r="R132" s="63"/>
      <c r="S132" s="63"/>
      <c r="T132" s="63"/>
      <c r="U132" s="63"/>
      <c r="V132" s="63"/>
      <c r="W132" s="63"/>
    </row>
    <row r="133" spans="2:23">
      <c r="B133" s="63"/>
      <c r="C133" s="63"/>
      <c r="D133" s="63"/>
      <c r="E133" s="63"/>
      <c r="F133" s="63"/>
      <c r="G133" s="64"/>
      <c r="H133" s="64"/>
      <c r="I133" s="63"/>
      <c r="J133" s="63"/>
      <c r="K133" s="63"/>
      <c r="L133" s="63"/>
      <c r="M133" s="63"/>
      <c r="N133" s="63"/>
      <c r="O133" s="63"/>
      <c r="P133" s="63"/>
      <c r="Q133" s="63"/>
      <c r="R133" s="63"/>
      <c r="S133" s="63"/>
      <c r="T133" s="63"/>
      <c r="U133" s="63"/>
      <c r="V133" s="63"/>
      <c r="W133" s="63"/>
    </row>
    <row r="134" spans="2:23">
      <c r="B134" s="63"/>
      <c r="C134" s="63"/>
      <c r="D134" s="63"/>
      <c r="E134" s="63"/>
      <c r="F134" s="63"/>
      <c r="G134" s="64"/>
      <c r="H134" s="64"/>
      <c r="I134" s="63"/>
      <c r="J134" s="63"/>
      <c r="K134" s="63"/>
      <c r="L134" s="63"/>
      <c r="M134" s="63"/>
      <c r="N134" s="63"/>
      <c r="O134" s="63"/>
      <c r="P134" s="63"/>
      <c r="Q134" s="63"/>
      <c r="R134" s="63"/>
      <c r="S134" s="63"/>
      <c r="T134" s="63"/>
      <c r="U134" s="63"/>
      <c r="V134" s="63"/>
      <c r="W134" s="63"/>
    </row>
    <row r="135" spans="2:23">
      <c r="B135" s="63"/>
      <c r="C135" s="63"/>
      <c r="D135" s="63"/>
      <c r="E135" s="63"/>
      <c r="F135" s="63"/>
      <c r="G135" s="64"/>
      <c r="H135" s="64"/>
      <c r="I135" s="63"/>
      <c r="J135" s="63"/>
      <c r="K135" s="63"/>
      <c r="L135" s="63"/>
      <c r="M135" s="63"/>
      <c r="N135" s="63"/>
      <c r="O135" s="63"/>
      <c r="P135" s="63"/>
      <c r="Q135" s="63"/>
      <c r="R135" s="63"/>
      <c r="S135" s="63"/>
      <c r="T135" s="63"/>
      <c r="U135" s="63"/>
      <c r="V135" s="63"/>
      <c r="W135" s="63"/>
    </row>
    <row r="136" spans="2:23">
      <c r="B136" s="63"/>
      <c r="C136" s="63"/>
      <c r="D136" s="63"/>
      <c r="E136" s="63"/>
      <c r="F136" s="63"/>
      <c r="G136" s="64"/>
      <c r="H136" s="64"/>
      <c r="I136" s="63"/>
      <c r="J136" s="63"/>
      <c r="K136" s="63"/>
      <c r="L136" s="63"/>
      <c r="M136" s="63"/>
      <c r="N136" s="63"/>
      <c r="O136" s="63"/>
      <c r="P136" s="63"/>
      <c r="Q136" s="63"/>
      <c r="R136" s="63"/>
      <c r="S136" s="63"/>
      <c r="T136" s="63"/>
      <c r="U136" s="63"/>
      <c r="V136" s="63"/>
      <c r="W136" s="63"/>
    </row>
    <row r="137" spans="2:23">
      <c r="B137" s="63"/>
      <c r="C137" s="63"/>
      <c r="D137" s="63"/>
      <c r="E137" s="63"/>
      <c r="F137" s="63"/>
      <c r="G137" s="64"/>
      <c r="H137" s="64"/>
      <c r="I137" s="63"/>
      <c r="J137" s="63"/>
      <c r="K137" s="63"/>
      <c r="L137" s="63"/>
      <c r="M137" s="63"/>
      <c r="N137" s="63"/>
      <c r="O137" s="63"/>
      <c r="P137" s="63"/>
      <c r="Q137" s="63"/>
      <c r="R137" s="63"/>
      <c r="S137" s="63"/>
      <c r="T137" s="63"/>
      <c r="U137" s="63"/>
      <c r="V137" s="63"/>
      <c r="W137" s="63"/>
    </row>
    <row r="138" spans="2:23">
      <c r="B138" s="63"/>
      <c r="C138" s="63"/>
      <c r="D138" s="63"/>
      <c r="E138" s="63"/>
      <c r="F138" s="63"/>
      <c r="G138" s="64"/>
      <c r="H138" s="64"/>
      <c r="I138" s="63"/>
      <c r="J138" s="63"/>
      <c r="K138" s="63"/>
      <c r="L138" s="63"/>
      <c r="M138" s="63"/>
      <c r="N138" s="63"/>
      <c r="O138" s="63"/>
      <c r="P138" s="63"/>
      <c r="Q138" s="63"/>
      <c r="R138" s="63"/>
      <c r="S138" s="63"/>
      <c r="T138" s="63"/>
      <c r="U138" s="63"/>
      <c r="V138" s="63"/>
      <c r="W138" s="63"/>
    </row>
    <row r="139" spans="2:23">
      <c r="B139" s="63"/>
      <c r="C139" s="63"/>
      <c r="D139" s="63"/>
      <c r="E139" s="63"/>
      <c r="F139" s="63"/>
      <c r="G139" s="64"/>
      <c r="H139" s="64"/>
      <c r="I139" s="63"/>
      <c r="J139" s="63"/>
      <c r="K139" s="63"/>
      <c r="L139" s="63"/>
      <c r="M139" s="63"/>
      <c r="N139" s="63"/>
      <c r="O139" s="63"/>
      <c r="P139" s="63"/>
      <c r="Q139" s="63"/>
      <c r="R139" s="63"/>
      <c r="S139" s="63"/>
      <c r="T139" s="63"/>
      <c r="U139" s="63"/>
      <c r="V139" s="63"/>
      <c r="W139" s="63"/>
    </row>
    <row r="140" spans="2:23">
      <c r="B140" s="63"/>
      <c r="C140" s="63"/>
      <c r="D140" s="63"/>
      <c r="E140" s="63"/>
      <c r="F140" s="63"/>
      <c r="G140" s="64"/>
      <c r="H140" s="64"/>
      <c r="I140" s="63"/>
      <c r="J140" s="63"/>
      <c r="K140" s="63"/>
      <c r="L140" s="63"/>
      <c r="M140" s="63"/>
      <c r="N140" s="63"/>
      <c r="O140" s="63"/>
      <c r="P140" s="63"/>
      <c r="Q140" s="63"/>
      <c r="R140" s="63"/>
      <c r="S140" s="63"/>
      <c r="T140" s="63"/>
      <c r="U140" s="63"/>
      <c r="V140" s="63"/>
      <c r="W140" s="63"/>
    </row>
    <row r="141" spans="2:23">
      <c r="B141" s="63"/>
      <c r="C141" s="63"/>
      <c r="D141" s="63"/>
      <c r="E141" s="63"/>
      <c r="F141" s="63"/>
      <c r="G141" s="64"/>
      <c r="H141" s="64"/>
      <c r="I141" s="63"/>
      <c r="J141" s="63"/>
      <c r="K141" s="63"/>
      <c r="L141" s="63"/>
      <c r="M141" s="63"/>
      <c r="N141" s="63"/>
      <c r="O141" s="63"/>
      <c r="P141" s="63"/>
      <c r="Q141" s="63"/>
      <c r="R141" s="63"/>
      <c r="S141" s="63"/>
      <c r="T141" s="63"/>
      <c r="U141" s="63"/>
      <c r="V141" s="63"/>
      <c r="W141" s="63"/>
    </row>
    <row r="142" spans="2:23">
      <c r="B142" s="63"/>
      <c r="C142" s="63"/>
      <c r="D142" s="63"/>
      <c r="E142" s="63"/>
      <c r="F142" s="63"/>
      <c r="G142" s="64"/>
      <c r="H142" s="64"/>
      <c r="I142" s="63"/>
      <c r="J142" s="63"/>
      <c r="K142" s="63"/>
      <c r="L142" s="63"/>
      <c r="M142" s="63"/>
      <c r="N142" s="63"/>
      <c r="O142" s="63"/>
      <c r="P142" s="63"/>
      <c r="Q142" s="63"/>
      <c r="R142" s="63"/>
      <c r="S142" s="63"/>
      <c r="T142" s="63"/>
      <c r="U142" s="63"/>
      <c r="V142" s="63"/>
      <c r="W142" s="63"/>
    </row>
    <row r="143" spans="2:23">
      <c r="B143" s="63"/>
      <c r="C143" s="63"/>
      <c r="D143" s="63"/>
      <c r="E143" s="63"/>
      <c r="F143" s="63"/>
      <c r="G143" s="64"/>
      <c r="H143" s="64"/>
      <c r="I143" s="63"/>
      <c r="J143" s="63"/>
      <c r="K143" s="63"/>
      <c r="L143" s="63"/>
      <c r="M143" s="63"/>
      <c r="N143" s="63"/>
      <c r="O143" s="63"/>
      <c r="P143" s="63"/>
      <c r="Q143" s="63"/>
      <c r="R143" s="63"/>
      <c r="S143" s="63"/>
      <c r="T143" s="63"/>
      <c r="U143" s="63"/>
      <c r="V143" s="63"/>
      <c r="W143" s="63"/>
    </row>
    <row r="144" spans="2:23">
      <c r="B144" s="63"/>
      <c r="C144" s="63"/>
      <c r="D144" s="63"/>
      <c r="E144" s="63"/>
      <c r="F144" s="63"/>
      <c r="G144" s="64"/>
      <c r="H144" s="64"/>
      <c r="I144" s="63"/>
      <c r="J144" s="63"/>
      <c r="K144" s="63"/>
      <c r="L144" s="63"/>
      <c r="M144" s="63"/>
      <c r="N144" s="63"/>
      <c r="O144" s="63"/>
      <c r="P144" s="63"/>
      <c r="Q144" s="63"/>
      <c r="R144" s="63"/>
      <c r="S144" s="63"/>
      <c r="T144" s="63"/>
      <c r="U144" s="63"/>
      <c r="V144" s="63"/>
      <c r="W144" s="63"/>
    </row>
    <row r="145" spans="2:23">
      <c r="B145" s="63"/>
      <c r="C145" s="63"/>
      <c r="D145" s="63"/>
      <c r="E145" s="63"/>
      <c r="F145" s="63"/>
      <c r="G145" s="64"/>
      <c r="H145" s="64"/>
      <c r="I145" s="63"/>
      <c r="J145" s="63"/>
      <c r="K145" s="63"/>
      <c r="L145" s="63"/>
      <c r="M145" s="63"/>
      <c r="N145" s="63"/>
      <c r="O145" s="63"/>
      <c r="P145" s="63"/>
      <c r="Q145" s="63"/>
      <c r="R145" s="63"/>
      <c r="S145" s="63"/>
      <c r="T145" s="63"/>
      <c r="U145" s="63"/>
      <c r="V145" s="63"/>
      <c r="W145" s="63"/>
    </row>
    <row r="146" spans="2:23">
      <c r="B146" s="63"/>
      <c r="C146" s="63"/>
      <c r="D146" s="63"/>
      <c r="E146" s="63"/>
      <c r="F146" s="63"/>
      <c r="G146" s="64"/>
      <c r="H146" s="64"/>
      <c r="I146" s="63"/>
      <c r="J146" s="63"/>
      <c r="K146" s="63"/>
      <c r="L146" s="63"/>
      <c r="M146" s="63"/>
      <c r="N146" s="63"/>
      <c r="O146" s="63"/>
      <c r="P146" s="63"/>
      <c r="Q146" s="63"/>
      <c r="R146" s="63"/>
      <c r="S146" s="63"/>
      <c r="T146" s="63"/>
      <c r="U146" s="63"/>
      <c r="V146" s="63"/>
      <c r="W146" s="63"/>
    </row>
    <row r="147" spans="2:23">
      <c r="B147" s="63"/>
      <c r="C147" s="63"/>
      <c r="D147" s="63"/>
      <c r="E147" s="63"/>
      <c r="F147" s="63"/>
      <c r="G147" s="64"/>
      <c r="H147" s="64"/>
      <c r="I147" s="63"/>
      <c r="J147" s="63"/>
      <c r="K147" s="63"/>
      <c r="L147" s="63"/>
      <c r="M147" s="63"/>
      <c r="N147" s="63"/>
      <c r="O147" s="63"/>
      <c r="P147" s="63"/>
      <c r="Q147" s="63"/>
      <c r="R147" s="63"/>
      <c r="S147" s="63"/>
      <c r="T147" s="63"/>
      <c r="U147" s="63"/>
      <c r="V147" s="63"/>
      <c r="W147" s="63"/>
    </row>
    <row r="148" spans="2:23">
      <c r="B148" s="63"/>
      <c r="C148" s="63"/>
      <c r="D148" s="63"/>
      <c r="E148" s="63"/>
      <c r="F148" s="63"/>
      <c r="G148" s="64"/>
      <c r="H148" s="64"/>
      <c r="I148" s="63"/>
      <c r="J148" s="63"/>
      <c r="K148" s="63"/>
      <c r="L148" s="63"/>
      <c r="M148" s="63"/>
      <c r="N148" s="63"/>
      <c r="O148" s="63"/>
      <c r="P148" s="63"/>
      <c r="Q148" s="63"/>
      <c r="R148" s="63"/>
      <c r="S148" s="63"/>
      <c r="T148" s="63"/>
      <c r="U148" s="63"/>
      <c r="V148" s="63"/>
      <c r="W148" s="63"/>
    </row>
    <row r="149" spans="2:23">
      <c r="B149" s="63"/>
      <c r="C149" s="63"/>
      <c r="D149" s="63"/>
      <c r="E149" s="63"/>
      <c r="F149" s="63"/>
      <c r="G149" s="64"/>
      <c r="H149" s="64"/>
      <c r="I149" s="63"/>
      <c r="J149" s="63"/>
      <c r="K149" s="63"/>
      <c r="L149" s="63"/>
      <c r="M149" s="63"/>
      <c r="N149" s="63"/>
      <c r="O149" s="63"/>
      <c r="P149" s="63"/>
      <c r="Q149" s="63"/>
      <c r="R149" s="63"/>
      <c r="S149" s="63"/>
      <c r="T149" s="63"/>
      <c r="U149" s="63"/>
      <c r="V149" s="63"/>
      <c r="W149" s="63"/>
    </row>
    <row r="150" spans="2:23">
      <c r="B150" s="63"/>
      <c r="C150" s="63"/>
      <c r="D150" s="63"/>
      <c r="E150" s="63"/>
      <c r="F150" s="63"/>
      <c r="G150" s="64"/>
      <c r="H150" s="64"/>
      <c r="I150" s="63"/>
      <c r="J150" s="63"/>
      <c r="K150" s="63"/>
      <c r="L150" s="63"/>
      <c r="M150" s="63"/>
      <c r="N150" s="63"/>
      <c r="O150" s="63"/>
      <c r="P150" s="63"/>
      <c r="Q150" s="63"/>
      <c r="R150" s="63"/>
      <c r="S150" s="63"/>
      <c r="T150" s="63"/>
      <c r="U150" s="63"/>
      <c r="V150" s="63"/>
      <c r="W150" s="63"/>
    </row>
    <row r="151" spans="2:23">
      <c r="B151" s="63"/>
      <c r="C151" s="63"/>
      <c r="D151" s="63"/>
      <c r="E151" s="63"/>
      <c r="F151" s="63"/>
      <c r="G151" s="64"/>
      <c r="H151" s="64"/>
      <c r="I151" s="63"/>
      <c r="J151" s="63"/>
      <c r="K151" s="63"/>
      <c r="L151" s="63"/>
      <c r="M151" s="63"/>
      <c r="N151" s="63"/>
      <c r="O151" s="63"/>
      <c r="P151" s="63"/>
      <c r="Q151" s="63"/>
      <c r="R151" s="63"/>
      <c r="S151" s="63"/>
      <c r="T151" s="63"/>
      <c r="U151" s="63"/>
      <c r="V151" s="63"/>
      <c r="W151" s="63"/>
    </row>
    <row r="152" spans="2:23">
      <c r="B152" s="63"/>
      <c r="C152" s="63"/>
      <c r="D152" s="63"/>
      <c r="E152" s="63"/>
      <c r="F152" s="63"/>
      <c r="G152" s="64"/>
      <c r="H152" s="64"/>
      <c r="I152" s="63"/>
      <c r="J152" s="63"/>
      <c r="K152" s="63"/>
      <c r="L152" s="63"/>
      <c r="M152" s="63"/>
      <c r="N152" s="63"/>
      <c r="O152" s="63"/>
      <c r="P152" s="63"/>
      <c r="Q152" s="63"/>
      <c r="R152" s="63"/>
      <c r="S152" s="63"/>
      <c r="T152" s="63"/>
      <c r="U152" s="63"/>
      <c r="V152" s="63"/>
      <c r="W152" s="63"/>
    </row>
    <row r="153" spans="2:23">
      <c r="B153" s="63"/>
      <c r="C153" s="63"/>
      <c r="D153" s="63"/>
      <c r="E153" s="63"/>
      <c r="F153" s="63"/>
      <c r="G153" s="64"/>
      <c r="H153" s="64"/>
      <c r="I153" s="63"/>
      <c r="J153" s="63"/>
      <c r="K153" s="63"/>
      <c r="L153" s="63"/>
      <c r="M153" s="63"/>
      <c r="N153" s="63"/>
      <c r="O153" s="63"/>
      <c r="P153" s="63"/>
      <c r="Q153" s="63"/>
      <c r="R153" s="63"/>
      <c r="S153" s="63"/>
      <c r="T153" s="63"/>
      <c r="U153" s="63"/>
      <c r="V153" s="63"/>
      <c r="W153" s="63"/>
    </row>
    <row r="154" spans="2:23">
      <c r="B154" s="63"/>
      <c r="C154" s="63"/>
      <c r="D154" s="63"/>
      <c r="E154" s="63"/>
      <c r="F154" s="63"/>
      <c r="G154" s="64"/>
      <c r="H154" s="64"/>
      <c r="I154" s="63"/>
      <c r="J154" s="63"/>
      <c r="K154" s="63"/>
      <c r="L154" s="63"/>
      <c r="M154" s="63"/>
      <c r="N154" s="63"/>
      <c r="O154" s="63"/>
      <c r="P154" s="63"/>
      <c r="Q154" s="63"/>
      <c r="R154" s="63"/>
      <c r="S154" s="63"/>
      <c r="T154" s="63"/>
      <c r="U154" s="63"/>
      <c r="V154" s="63"/>
      <c r="W154" s="63"/>
    </row>
    <row r="155" spans="2:23">
      <c r="B155" s="63"/>
      <c r="C155" s="63"/>
      <c r="D155" s="63"/>
      <c r="E155" s="63"/>
      <c r="F155" s="63"/>
      <c r="G155" s="64"/>
      <c r="H155" s="64"/>
      <c r="I155" s="63"/>
      <c r="J155" s="63"/>
      <c r="K155" s="63"/>
      <c r="L155" s="63"/>
      <c r="M155" s="63"/>
      <c r="N155" s="63"/>
      <c r="O155" s="63"/>
      <c r="P155" s="63"/>
      <c r="Q155" s="63"/>
      <c r="R155" s="63"/>
      <c r="S155" s="63"/>
      <c r="T155" s="63"/>
      <c r="U155" s="63"/>
      <c r="V155" s="63"/>
      <c r="W155" s="63"/>
    </row>
    <row r="156" spans="2:23">
      <c r="B156" s="63"/>
      <c r="C156" s="63"/>
      <c r="D156" s="63"/>
      <c r="E156" s="63"/>
      <c r="F156" s="63"/>
      <c r="G156" s="64"/>
      <c r="H156" s="64"/>
      <c r="I156" s="63"/>
      <c r="J156" s="63"/>
      <c r="K156" s="63"/>
      <c r="L156" s="63"/>
      <c r="M156" s="63"/>
      <c r="N156" s="63"/>
      <c r="O156" s="63"/>
      <c r="P156" s="63"/>
      <c r="Q156" s="63"/>
      <c r="R156" s="63"/>
      <c r="S156" s="63"/>
      <c r="T156" s="63"/>
      <c r="U156" s="63"/>
      <c r="V156" s="63"/>
      <c r="W156" s="63"/>
    </row>
    <row r="157" spans="2:23">
      <c r="B157" s="63"/>
      <c r="C157" s="63"/>
      <c r="D157" s="63"/>
      <c r="E157" s="63"/>
      <c r="F157" s="63"/>
      <c r="G157" s="64"/>
      <c r="H157" s="64"/>
      <c r="I157" s="63"/>
      <c r="J157" s="63"/>
      <c r="K157" s="63"/>
      <c r="L157" s="63"/>
      <c r="M157" s="63"/>
      <c r="N157" s="63"/>
      <c r="O157" s="63"/>
      <c r="P157" s="63"/>
      <c r="Q157" s="63"/>
      <c r="R157" s="63"/>
      <c r="S157" s="63"/>
      <c r="T157" s="63"/>
      <c r="U157" s="63"/>
      <c r="V157" s="63"/>
      <c r="W157" s="63"/>
    </row>
    <row r="158" spans="2:23">
      <c r="B158" s="63"/>
      <c r="C158" s="63"/>
      <c r="D158" s="63"/>
      <c r="E158" s="63"/>
      <c r="F158" s="63"/>
      <c r="G158" s="64"/>
      <c r="H158" s="64"/>
      <c r="I158" s="63"/>
      <c r="J158" s="63"/>
      <c r="K158" s="63"/>
      <c r="L158" s="63"/>
      <c r="M158" s="63"/>
      <c r="N158" s="63"/>
      <c r="O158" s="63"/>
      <c r="P158" s="63"/>
      <c r="Q158" s="63"/>
      <c r="R158" s="63"/>
      <c r="S158" s="63"/>
      <c r="T158" s="63"/>
      <c r="U158" s="63"/>
      <c r="V158" s="63"/>
      <c r="W158" s="63"/>
    </row>
    <row r="159" spans="2:23">
      <c r="B159" s="63"/>
      <c r="C159" s="63"/>
      <c r="D159" s="63"/>
      <c r="E159" s="63"/>
      <c r="F159" s="63"/>
      <c r="G159" s="64"/>
      <c r="H159" s="64"/>
      <c r="I159" s="63"/>
      <c r="J159" s="63"/>
      <c r="K159" s="63"/>
      <c r="L159" s="63"/>
      <c r="M159" s="63"/>
      <c r="N159" s="63"/>
      <c r="O159" s="63"/>
      <c r="P159" s="63"/>
      <c r="Q159" s="63"/>
      <c r="R159" s="63"/>
      <c r="S159" s="63"/>
      <c r="T159" s="63"/>
      <c r="U159" s="63"/>
      <c r="V159" s="63"/>
      <c r="W159" s="63"/>
    </row>
    <row r="160" spans="2:23">
      <c r="B160" s="63"/>
      <c r="C160" s="63"/>
      <c r="D160" s="63"/>
      <c r="E160" s="63"/>
      <c r="F160" s="63"/>
      <c r="G160" s="64"/>
      <c r="H160" s="64"/>
      <c r="I160" s="63"/>
      <c r="J160" s="63"/>
      <c r="K160" s="63"/>
      <c r="L160" s="63"/>
      <c r="M160" s="63"/>
      <c r="N160" s="63"/>
      <c r="O160" s="63"/>
      <c r="P160" s="63"/>
      <c r="Q160" s="63"/>
      <c r="R160" s="63"/>
      <c r="S160" s="63"/>
      <c r="T160" s="63"/>
      <c r="U160" s="63"/>
      <c r="V160" s="63"/>
      <c r="W160" s="63"/>
    </row>
    <row r="161" spans="2:23">
      <c r="B161" s="63"/>
      <c r="C161" s="63"/>
      <c r="D161" s="63"/>
      <c r="E161" s="63"/>
      <c r="F161" s="63"/>
      <c r="G161" s="64"/>
      <c r="H161" s="64"/>
      <c r="I161" s="63"/>
      <c r="J161" s="63"/>
      <c r="K161" s="63"/>
      <c r="L161" s="63"/>
      <c r="M161" s="63"/>
      <c r="N161" s="63"/>
      <c r="O161" s="63"/>
      <c r="P161" s="63"/>
      <c r="Q161" s="63"/>
      <c r="R161" s="63"/>
      <c r="S161" s="63"/>
      <c r="T161" s="63"/>
      <c r="U161" s="63"/>
      <c r="V161" s="63"/>
      <c r="W161" s="63"/>
    </row>
    <row r="162" spans="2:23">
      <c r="B162" s="63"/>
      <c r="C162" s="63"/>
      <c r="D162" s="63"/>
      <c r="E162" s="63"/>
      <c r="F162" s="63"/>
      <c r="G162" s="64"/>
      <c r="H162" s="64"/>
      <c r="I162" s="63"/>
      <c r="J162" s="63"/>
      <c r="K162" s="63"/>
      <c r="L162" s="63"/>
      <c r="M162" s="63"/>
      <c r="N162" s="63"/>
      <c r="O162" s="63"/>
      <c r="P162" s="63"/>
      <c r="Q162" s="63"/>
      <c r="R162" s="63"/>
      <c r="S162" s="63"/>
      <c r="T162" s="63"/>
      <c r="U162" s="63"/>
      <c r="V162" s="63"/>
      <c r="W162" s="63"/>
    </row>
    <row r="163" spans="2:23">
      <c r="B163" s="63"/>
      <c r="C163" s="63"/>
      <c r="D163" s="63"/>
      <c r="E163" s="63"/>
      <c r="F163" s="63"/>
      <c r="G163" s="64"/>
      <c r="H163" s="64"/>
      <c r="I163" s="63"/>
      <c r="J163" s="63"/>
      <c r="K163" s="63"/>
      <c r="L163" s="63"/>
      <c r="M163" s="63"/>
      <c r="N163" s="63"/>
      <c r="O163" s="63"/>
      <c r="P163" s="63"/>
      <c r="Q163" s="63"/>
      <c r="R163" s="63"/>
      <c r="S163" s="63"/>
      <c r="T163" s="63"/>
      <c r="U163" s="63"/>
      <c r="V163" s="63"/>
      <c r="W163" s="63"/>
    </row>
    <row r="164" spans="2:23">
      <c r="B164" s="63"/>
      <c r="C164" s="63"/>
      <c r="D164" s="63"/>
      <c r="E164" s="63"/>
      <c r="F164" s="63"/>
      <c r="G164" s="64"/>
      <c r="H164" s="64"/>
      <c r="I164" s="63"/>
      <c r="J164" s="63"/>
      <c r="K164" s="63"/>
      <c r="L164" s="63"/>
      <c r="M164" s="63"/>
      <c r="N164" s="63"/>
      <c r="O164" s="63"/>
      <c r="P164" s="63"/>
      <c r="Q164" s="63"/>
      <c r="R164" s="63"/>
      <c r="S164" s="63"/>
      <c r="T164" s="63"/>
      <c r="U164" s="63"/>
      <c r="V164" s="63"/>
      <c r="W164" s="63"/>
    </row>
    <row r="165" spans="2:23">
      <c r="B165" s="63"/>
      <c r="C165" s="63"/>
      <c r="D165" s="63"/>
      <c r="E165" s="63"/>
      <c r="F165" s="63"/>
      <c r="G165" s="64"/>
      <c r="H165" s="64"/>
      <c r="I165" s="63"/>
      <c r="J165" s="63"/>
      <c r="K165" s="63"/>
      <c r="L165" s="63"/>
      <c r="M165" s="63"/>
      <c r="N165" s="63"/>
      <c r="O165" s="63"/>
      <c r="P165" s="63"/>
      <c r="Q165" s="63"/>
      <c r="R165" s="63"/>
      <c r="S165" s="63"/>
      <c r="T165" s="63"/>
      <c r="U165" s="63"/>
      <c r="V165" s="63"/>
      <c r="W165" s="63"/>
    </row>
    <row r="166" spans="2:23">
      <c r="B166" s="63"/>
      <c r="C166" s="63"/>
      <c r="D166" s="63"/>
      <c r="E166" s="63"/>
      <c r="F166" s="63"/>
      <c r="G166" s="64"/>
      <c r="H166" s="64"/>
      <c r="I166" s="63"/>
      <c r="J166" s="63"/>
      <c r="K166" s="63"/>
      <c r="L166" s="63"/>
      <c r="M166" s="63"/>
      <c r="N166" s="63"/>
      <c r="O166" s="63"/>
      <c r="P166" s="63"/>
      <c r="Q166" s="63"/>
      <c r="R166" s="63"/>
      <c r="S166" s="63"/>
      <c r="T166" s="63"/>
      <c r="U166" s="63"/>
      <c r="V166" s="63"/>
      <c r="W166" s="63"/>
    </row>
    <row r="167" spans="2:23">
      <c r="B167" s="63"/>
      <c r="C167" s="63"/>
      <c r="D167" s="63"/>
      <c r="E167" s="63"/>
      <c r="F167" s="63"/>
      <c r="G167" s="64"/>
      <c r="H167" s="64"/>
      <c r="I167" s="63"/>
      <c r="J167" s="63"/>
      <c r="K167" s="63"/>
      <c r="L167" s="63"/>
      <c r="M167" s="63"/>
      <c r="N167" s="63"/>
      <c r="O167" s="63"/>
      <c r="P167" s="63"/>
      <c r="Q167" s="63"/>
      <c r="R167" s="63"/>
      <c r="S167" s="63"/>
      <c r="T167" s="63"/>
      <c r="U167" s="63"/>
      <c r="V167" s="63"/>
      <c r="W167" s="63"/>
    </row>
    <row r="168" spans="2:23">
      <c r="B168" s="63"/>
      <c r="C168" s="63"/>
      <c r="D168" s="63"/>
      <c r="E168" s="63"/>
      <c r="F168" s="63"/>
      <c r="G168" s="64"/>
      <c r="H168" s="64"/>
      <c r="I168" s="63"/>
      <c r="J168" s="63"/>
      <c r="K168" s="63"/>
      <c r="L168" s="63"/>
      <c r="M168" s="63"/>
      <c r="N168" s="63"/>
      <c r="O168" s="63"/>
      <c r="P168" s="63"/>
      <c r="Q168" s="63"/>
      <c r="R168" s="63"/>
      <c r="S168" s="63"/>
      <c r="T168" s="63"/>
      <c r="U168" s="63"/>
      <c r="V168" s="63"/>
      <c r="W168" s="63"/>
    </row>
    <row r="169" spans="2:23">
      <c r="B169" s="63"/>
      <c r="C169" s="63"/>
      <c r="D169" s="63"/>
      <c r="E169" s="63"/>
      <c r="F169" s="63"/>
      <c r="G169" s="64"/>
      <c r="H169" s="64"/>
      <c r="I169" s="63"/>
      <c r="J169" s="63"/>
      <c r="K169" s="63"/>
      <c r="L169" s="63"/>
      <c r="M169" s="63"/>
      <c r="N169" s="63"/>
      <c r="O169" s="63"/>
      <c r="P169" s="63"/>
      <c r="Q169" s="63"/>
      <c r="R169" s="63"/>
      <c r="S169" s="63"/>
      <c r="T169" s="63"/>
      <c r="U169" s="63"/>
      <c r="V169" s="63"/>
      <c r="W169" s="63"/>
    </row>
    <row r="170" spans="2:23">
      <c r="B170" s="63"/>
      <c r="C170" s="63"/>
      <c r="D170" s="63"/>
      <c r="E170" s="63"/>
      <c r="F170" s="63"/>
      <c r="G170" s="64"/>
      <c r="H170" s="64"/>
      <c r="I170" s="63"/>
      <c r="J170" s="63"/>
      <c r="K170" s="63"/>
      <c r="L170" s="63"/>
      <c r="M170" s="63"/>
      <c r="N170" s="63"/>
      <c r="O170" s="63"/>
      <c r="P170" s="63"/>
      <c r="Q170" s="63"/>
      <c r="R170" s="63"/>
      <c r="S170" s="63"/>
      <c r="T170" s="63"/>
      <c r="U170" s="63"/>
      <c r="V170" s="63"/>
      <c r="W170" s="63"/>
    </row>
    <row r="171" spans="2:23">
      <c r="B171" s="63"/>
      <c r="C171" s="63"/>
      <c r="D171" s="63"/>
      <c r="E171" s="63"/>
      <c r="F171" s="63"/>
      <c r="G171" s="64"/>
      <c r="H171" s="64"/>
      <c r="I171" s="63"/>
      <c r="J171" s="63"/>
      <c r="K171" s="63"/>
      <c r="L171" s="63"/>
      <c r="M171" s="63"/>
      <c r="N171" s="63"/>
      <c r="O171" s="63"/>
      <c r="P171" s="63"/>
      <c r="Q171" s="63"/>
      <c r="R171" s="63"/>
      <c r="S171" s="63"/>
      <c r="T171" s="63"/>
      <c r="U171" s="63"/>
      <c r="V171" s="63"/>
      <c r="W171" s="63"/>
    </row>
    <row r="172" spans="2:23">
      <c r="B172" s="63"/>
      <c r="C172" s="63"/>
      <c r="D172" s="63"/>
      <c r="E172" s="63"/>
      <c r="F172" s="63"/>
      <c r="G172" s="64"/>
      <c r="H172" s="64"/>
      <c r="I172" s="63"/>
      <c r="J172" s="63"/>
      <c r="K172" s="63"/>
      <c r="L172" s="63"/>
      <c r="M172" s="63"/>
      <c r="N172" s="63"/>
      <c r="O172" s="63"/>
      <c r="P172" s="63"/>
      <c r="Q172" s="63"/>
      <c r="R172" s="63"/>
      <c r="S172" s="63"/>
      <c r="T172" s="63"/>
      <c r="U172" s="63"/>
      <c r="V172" s="63"/>
      <c r="W172" s="63"/>
    </row>
    <row r="173" spans="2:23">
      <c r="B173" s="63"/>
      <c r="C173" s="63"/>
      <c r="D173" s="63"/>
      <c r="E173" s="63"/>
      <c r="F173" s="63"/>
      <c r="G173" s="64"/>
      <c r="H173" s="64"/>
      <c r="I173" s="63"/>
      <c r="J173" s="63"/>
      <c r="K173" s="63"/>
      <c r="L173" s="63"/>
      <c r="M173" s="63"/>
      <c r="N173" s="63"/>
      <c r="O173" s="63"/>
      <c r="P173" s="63"/>
      <c r="Q173" s="63"/>
      <c r="R173" s="63"/>
      <c r="S173" s="63"/>
      <c r="T173" s="63"/>
      <c r="U173" s="63"/>
      <c r="V173" s="63"/>
      <c r="W173" s="63"/>
    </row>
    <row r="174" spans="2:23">
      <c r="B174" s="63"/>
      <c r="C174" s="63"/>
      <c r="D174" s="63"/>
      <c r="E174" s="63"/>
      <c r="F174" s="63"/>
      <c r="G174" s="64"/>
      <c r="H174" s="64"/>
      <c r="I174" s="63"/>
      <c r="J174" s="63"/>
      <c r="K174" s="63"/>
      <c r="L174" s="63"/>
      <c r="M174" s="63"/>
      <c r="N174" s="63"/>
      <c r="O174" s="63"/>
      <c r="P174" s="63"/>
      <c r="Q174" s="63"/>
      <c r="R174" s="63"/>
      <c r="S174" s="63"/>
      <c r="T174" s="63"/>
      <c r="U174" s="63"/>
      <c r="V174" s="63"/>
      <c r="W174" s="63"/>
    </row>
    <row r="175" spans="2:23">
      <c r="B175" s="63"/>
      <c r="C175" s="63"/>
      <c r="D175" s="63"/>
      <c r="E175" s="63"/>
      <c r="F175" s="63"/>
      <c r="G175" s="64"/>
      <c r="H175" s="64"/>
      <c r="I175" s="63"/>
      <c r="J175" s="63"/>
      <c r="K175" s="63"/>
      <c r="L175" s="63"/>
      <c r="M175" s="63"/>
      <c r="N175" s="63"/>
      <c r="O175" s="63"/>
      <c r="P175" s="63"/>
      <c r="Q175" s="63"/>
      <c r="R175" s="63"/>
      <c r="S175" s="63"/>
      <c r="T175" s="63"/>
      <c r="U175" s="63"/>
      <c r="V175" s="63"/>
      <c r="W175" s="63"/>
    </row>
    <row r="176" spans="2:23">
      <c r="B176" s="63"/>
      <c r="C176" s="63"/>
      <c r="D176" s="63"/>
      <c r="E176" s="63"/>
      <c r="F176" s="63"/>
      <c r="G176" s="64"/>
      <c r="H176" s="64"/>
      <c r="I176" s="63"/>
      <c r="J176" s="63"/>
      <c r="K176" s="63"/>
      <c r="L176" s="63"/>
      <c r="M176" s="63"/>
      <c r="N176" s="63"/>
      <c r="O176" s="63"/>
      <c r="P176" s="63"/>
      <c r="Q176" s="63"/>
      <c r="R176" s="63"/>
      <c r="S176" s="63"/>
      <c r="T176" s="63"/>
      <c r="U176" s="63"/>
      <c r="V176" s="63"/>
      <c r="W176" s="63"/>
    </row>
    <row r="177" spans="2:23">
      <c r="B177" s="63"/>
      <c r="C177" s="63"/>
      <c r="D177" s="63"/>
      <c r="E177" s="63"/>
      <c r="F177" s="63"/>
      <c r="G177" s="64"/>
      <c r="H177" s="64"/>
      <c r="I177" s="63"/>
      <c r="J177" s="63"/>
      <c r="K177" s="63"/>
      <c r="L177" s="63"/>
      <c r="M177" s="63"/>
      <c r="N177" s="63"/>
      <c r="O177" s="63"/>
      <c r="P177" s="63"/>
      <c r="Q177" s="63"/>
      <c r="R177" s="63"/>
      <c r="S177" s="63"/>
      <c r="T177" s="63"/>
      <c r="U177" s="63"/>
      <c r="V177" s="63"/>
      <c r="W177" s="63"/>
    </row>
    <row r="178" spans="2:23">
      <c r="B178" s="63"/>
      <c r="C178" s="63"/>
      <c r="D178" s="63"/>
      <c r="E178" s="63"/>
      <c r="F178" s="63"/>
      <c r="G178" s="64"/>
      <c r="H178" s="64"/>
      <c r="I178" s="63"/>
      <c r="J178" s="63"/>
      <c r="K178" s="63"/>
      <c r="L178" s="63"/>
      <c r="M178" s="63"/>
      <c r="N178" s="63"/>
      <c r="O178" s="63"/>
      <c r="P178" s="63"/>
      <c r="Q178" s="63"/>
      <c r="R178" s="63"/>
      <c r="S178" s="63"/>
      <c r="T178" s="63"/>
      <c r="U178" s="63"/>
      <c r="V178" s="63"/>
      <c r="W178" s="63"/>
    </row>
    <row r="179" spans="2:23">
      <c r="B179" s="63"/>
      <c r="C179" s="63"/>
      <c r="D179" s="63"/>
      <c r="E179" s="63"/>
      <c r="F179" s="63"/>
      <c r="G179" s="64"/>
      <c r="H179" s="64"/>
      <c r="I179" s="63"/>
      <c r="J179" s="63"/>
      <c r="K179" s="63"/>
      <c r="L179" s="63"/>
      <c r="M179" s="63"/>
      <c r="N179" s="63"/>
      <c r="O179" s="63"/>
      <c r="P179" s="63"/>
      <c r="Q179" s="63"/>
      <c r="R179" s="63"/>
      <c r="S179" s="63"/>
      <c r="T179" s="63"/>
      <c r="U179" s="63"/>
      <c r="V179" s="63"/>
      <c r="W179" s="63"/>
    </row>
    <row r="180" spans="2:23">
      <c r="B180" s="63"/>
      <c r="C180" s="63"/>
      <c r="D180" s="63"/>
      <c r="E180" s="63"/>
      <c r="F180" s="63"/>
      <c r="G180" s="64"/>
      <c r="H180" s="64"/>
      <c r="I180" s="63"/>
      <c r="J180" s="63"/>
      <c r="K180" s="63"/>
      <c r="L180" s="63"/>
      <c r="M180" s="63"/>
      <c r="N180" s="63"/>
      <c r="O180" s="63"/>
      <c r="P180" s="63"/>
      <c r="Q180" s="63"/>
      <c r="R180" s="63"/>
      <c r="S180" s="63"/>
      <c r="T180" s="63"/>
      <c r="U180" s="63"/>
      <c r="V180" s="63"/>
      <c r="W180" s="63"/>
    </row>
    <row r="181" spans="2:23">
      <c r="B181" s="63"/>
      <c r="C181" s="63"/>
      <c r="D181" s="63"/>
      <c r="E181" s="63"/>
      <c r="F181" s="63"/>
      <c r="G181" s="64"/>
      <c r="H181" s="64"/>
      <c r="I181" s="63"/>
      <c r="J181" s="63"/>
      <c r="K181" s="63"/>
      <c r="L181" s="63"/>
      <c r="M181" s="63"/>
      <c r="N181" s="63"/>
      <c r="O181" s="63"/>
      <c r="P181" s="63"/>
      <c r="Q181" s="63"/>
      <c r="R181" s="63"/>
      <c r="S181" s="63"/>
      <c r="T181" s="63"/>
      <c r="U181" s="63"/>
      <c r="V181" s="63"/>
      <c r="W181" s="63"/>
    </row>
  </sheetData>
  <sheetProtection password="EE03" sheet="1" objects="1" scenarios="1"/>
  <protectedRanges>
    <protectedRange sqref="D14:D22" name="Opioid_Dosage"/>
  </protectedRanges>
  <mergeCells count="10">
    <mergeCell ref="Q23:AB25"/>
    <mergeCell ref="J4:O4"/>
    <mergeCell ref="K8:N8"/>
    <mergeCell ref="K6:N6"/>
    <mergeCell ref="B7:G7"/>
    <mergeCell ref="B9:G10"/>
    <mergeCell ref="D12:E12"/>
    <mergeCell ref="F12:G12"/>
    <mergeCell ref="A12:B12"/>
    <mergeCell ref="I18:P18"/>
  </mergeCells>
  <pageMargins left="0.70866141732283472" right="0.70866141732283472" top="0.74803149606299213" bottom="0.74803149606299213" header="0.31496062992125984" footer="0.31496062992125984"/>
  <pageSetup paperSize="9" scale="5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B2" sqref="B2:B10"/>
    </sheetView>
  </sheetViews>
  <sheetFormatPr defaultRowHeight="15"/>
  <cols>
    <col min="1" max="1" width="14.42578125" bestFit="1" customWidth="1"/>
    <col min="2" max="2" width="9.28515625" customWidth="1"/>
    <col min="3" max="3" width="14.140625" bestFit="1" customWidth="1"/>
    <col min="4" max="4" width="5.7109375" bestFit="1" customWidth="1"/>
    <col min="5" max="5" width="7" bestFit="1" customWidth="1"/>
    <col min="6" max="6" width="12.28515625" bestFit="1" customWidth="1"/>
  </cols>
  <sheetData>
    <row r="1" spans="1:6">
      <c r="A1" s="63"/>
      <c r="B1" s="63"/>
      <c r="C1" t="s">
        <v>54</v>
      </c>
      <c r="E1" t="s">
        <v>55</v>
      </c>
      <c r="F1" t="s">
        <v>37</v>
      </c>
    </row>
    <row r="2" spans="1:6">
      <c r="A2" s="63" t="str">
        <f>'Calculate Morphine Equivalent'!C14</f>
        <v>Codeine</v>
      </c>
      <c r="B2" s="63">
        <f>'Calculate Morphine Equivalent'!F14</f>
        <v>0</v>
      </c>
      <c r="C2" s="67">
        <f>B2+(ROWS(B$2:B2)/1000*(B2&lt;&gt;0))</f>
        <v>0</v>
      </c>
      <c r="D2" s="68" t="e">
        <f>MATCH(SMALL(C:C,COUNTIF(C:C,0)+ROWS(C$2:C2)),C:C,0)</f>
        <v>#NUM!</v>
      </c>
      <c r="E2" s="69" t="e">
        <f ca="1">OFFSET($A$1,MATCH(INDEX(C:C,SMALL(OFFSET(D$2,0,0,COUNTIF(C:C,"&gt;0"),1),ROWS(C$2:C2)),1),C$2:C$10,0),1,1,1)</f>
        <v>#REF!</v>
      </c>
      <c r="F2" s="70" t="e">
        <f ca="1">OFFSET(A$1,MATCH(INDEX(C:C,SMALL(OFFSET(D$2,0,0,COUNTIF(C:C,"&gt;0"),1),ROWS(C$2:C2)),1),C$2:C$10,0),0,1,1)</f>
        <v>#REF!</v>
      </c>
    </row>
    <row r="3" spans="1:6">
      <c r="A3" s="63" t="str">
        <f>'Calculate Morphine Equivalent'!C15</f>
        <v>Hydromorphone</v>
      </c>
      <c r="B3" s="63">
        <f>'Calculate Morphine Equivalent'!F15</f>
        <v>0</v>
      </c>
      <c r="C3" s="71">
        <f>B3+(ROWS(B$2:B3)/1000*(B3&lt;&gt;0))</f>
        <v>0</v>
      </c>
      <c r="D3" s="72" t="e">
        <f>MATCH(SMALL(C:C,COUNTIF(C:C,0)+ROWS(C$2:C3)),C:C,0)</f>
        <v>#NUM!</v>
      </c>
      <c r="E3" s="69" t="e">
        <f ca="1">OFFSET($A$1,MATCH(INDEX(C:C,SMALL(OFFSET(D$2,0,0,COUNTIF(C:C,"&gt;0"),1),ROWS(C$2:C3)),1),C$2:C$10,0),1,1,1)</f>
        <v>#REF!</v>
      </c>
      <c r="F3" s="70" t="e">
        <f ca="1">OFFSET(A$1,MATCH(INDEX(C:C,SMALL(OFFSET(D$2,0,0,COUNTIF(C:C,"&gt;0"),1),ROWS(C$2:C3)),1),C$2:C$10,0),0,1,1)</f>
        <v>#REF!</v>
      </c>
    </row>
    <row r="4" spans="1:6">
      <c r="A4" s="63" t="str">
        <f>'Calculate Morphine Equivalent'!C16</f>
        <v>Morphine</v>
      </c>
      <c r="B4" s="63">
        <f>'Calculate Morphine Equivalent'!F16</f>
        <v>0</v>
      </c>
      <c r="C4" s="71">
        <f>B4+(ROWS(B$2:B4)/1000*(B4&lt;&gt;0))</f>
        <v>0</v>
      </c>
      <c r="D4" s="72" t="e">
        <f>MATCH(SMALL(C:C,COUNTIF(C:C,0)+ROWS(C$2:C4)),C:C,0)</f>
        <v>#NUM!</v>
      </c>
      <c r="E4" s="69" t="e">
        <f ca="1">OFFSET($A$1,MATCH(INDEX(C:C,SMALL(OFFSET(D$2,0,0,COUNTIF(C:C,"&gt;0"),1),ROWS(C$2:C4)),1),C$2:C$10,0),1,1,1)</f>
        <v>#REF!</v>
      </c>
      <c r="F4" s="70" t="e">
        <f ca="1">OFFSET(A$1,MATCH(INDEX(C:C,SMALL(OFFSET(D$2,0,0,COUNTIF(C:C,"&gt;0"),1),ROWS(C$2:C4)),1),C$2:C$10,0),0,1,1)</f>
        <v>#REF!</v>
      </c>
    </row>
    <row r="5" spans="1:6">
      <c r="A5" s="63" t="str">
        <f>'Calculate Morphine Equivalent'!C17</f>
        <v xml:space="preserve">Oxycodone </v>
      </c>
      <c r="B5" s="63">
        <f>'Calculate Morphine Equivalent'!F17</f>
        <v>0</v>
      </c>
      <c r="C5" s="71">
        <f>B5+(ROWS(B$2:B5)/1000*(B5&lt;&gt;0))</f>
        <v>0</v>
      </c>
      <c r="D5" s="72" t="e">
        <f>MATCH(SMALL(C:C,COUNTIF(C:C,0)+ROWS(C$2:C5)),C:C,0)</f>
        <v>#NUM!</v>
      </c>
      <c r="E5" s="69" t="e">
        <f ca="1">OFFSET($A$1,MATCH(INDEX(C:C,SMALL(OFFSET(D$2,0,0,COUNTIF(C:C,"&gt;0"),1),ROWS(C$2:C5)),1),C$2:C$10,0),1,1,1)</f>
        <v>#REF!</v>
      </c>
      <c r="F5" s="70" t="e">
        <f ca="1">OFFSET(A$1,MATCH(INDEX(C:C,SMALL(OFFSET(D$2,0,0,COUNTIF(C:C,"&gt;0"),1),ROWS(C$2:C5)),1),C$2:C$10,0),0,1,1)</f>
        <v>#REF!</v>
      </c>
    </row>
    <row r="6" spans="1:6">
      <c r="A6" s="63" t="str">
        <f>'Calculate Morphine Equivalent'!C18</f>
        <v>Tapentadol</v>
      </c>
      <c r="B6" s="63">
        <f>'Calculate Morphine Equivalent'!F18</f>
        <v>0</v>
      </c>
      <c r="C6" s="71">
        <f>B6+(ROWS(B$2:B6)/1000*(B6&lt;&gt;0))</f>
        <v>0</v>
      </c>
      <c r="D6" s="72" t="e">
        <f>MATCH(SMALL(C:C,COUNTIF(C:C,0)+ROWS(C$2:C6)),C:C,0)</f>
        <v>#NUM!</v>
      </c>
      <c r="E6" s="69" t="e">
        <f ca="1">OFFSET($A$1,MATCH(INDEX(C:C,SMALL(OFFSET(D$2,0,0,COUNTIF(C:C,"&gt;0"),1),ROWS(C$2:C6)),1),C$2:C$10,0),1,1,1)</f>
        <v>#REF!</v>
      </c>
      <c r="F6" s="70" t="e">
        <f ca="1">OFFSET(A$1,MATCH(INDEX(C:C,SMALL(OFFSET(D$2,0,0,COUNTIF(C:C,"&gt;0"),1),ROWS(C$2:C6)),1),C$2:C$10,0),0,1,1)</f>
        <v>#REF!</v>
      </c>
    </row>
    <row r="7" spans="1:6">
      <c r="A7" s="63" t="str">
        <f>'Calculate Morphine Equivalent'!C19</f>
        <v>Tramadol</v>
      </c>
      <c r="B7" s="63">
        <f>'Calculate Morphine Equivalent'!F19</f>
        <v>0</v>
      </c>
      <c r="C7" s="71">
        <f>B7+(ROWS(B$2:B7)/1000*(B7&lt;&gt;0))</f>
        <v>0</v>
      </c>
      <c r="D7" s="72" t="e">
        <f>MATCH(SMALL(C:C,COUNTIF(C:C,0)+ROWS(C$2:C7)),C:C,0)</f>
        <v>#NUM!</v>
      </c>
      <c r="E7" s="69" t="e">
        <f ca="1">OFFSET($A$1,MATCH(INDEX(C:C,SMALL(OFFSET(D$2,0,0,COUNTIF(C:C,"&gt;0"),1),ROWS(C$2:C7)),1),C$2:C$10,0),1,1,1)</f>
        <v>#REF!</v>
      </c>
      <c r="F7" s="70" t="e">
        <f ca="1">OFFSET(A$1,MATCH(INDEX(C:C,SMALL(OFFSET(D$2,0,0,COUNTIF(C:C,"&gt;0"),1),ROWS(C$2:C7)),1),C$2:C$10,0),0,1,1)</f>
        <v>#REF!</v>
      </c>
    </row>
    <row r="8" spans="1:6">
      <c r="A8" s="63" t="str">
        <f>'Calculate Morphine Equivalent'!C20</f>
        <v>Methadone</v>
      </c>
      <c r="B8" s="63">
        <f>'Calculate Morphine Equivalent'!F20</f>
        <v>0</v>
      </c>
      <c r="C8" s="73">
        <f>B8+(ROWS(B$2:B8)/1000*(B8&lt;&gt;0))</f>
        <v>0</v>
      </c>
      <c r="D8" s="74" t="e">
        <f>MATCH(SMALL(C:C,COUNTIF(C:C,0)+ROWS(C$2:C8)),C:C,0)</f>
        <v>#NUM!</v>
      </c>
      <c r="E8" s="69" t="e">
        <f ca="1">OFFSET($A$1,MATCH(INDEX(C:C,SMALL(OFFSET(D$2,0,0,COUNTIF(C:C,"&gt;0"),1),ROWS(C$2:C8)),1),C$2:C$10,0),1,1,1)</f>
        <v>#REF!</v>
      </c>
      <c r="F8" s="70" t="e">
        <f ca="1">OFFSET(A$1,MATCH(INDEX(C:C,SMALL(OFFSET(D$2,0,0,COUNTIF(C:C,"&gt;0"),1),ROWS(C$2:C8)),1),C$2:C$10,0),0,1,1)</f>
        <v>#REF!</v>
      </c>
    </row>
    <row r="9" spans="1:6">
      <c r="A9" s="63" t="str">
        <f>'Calculate Morphine Equivalent'!C21</f>
        <v>Buprenorphine</v>
      </c>
      <c r="B9" s="63">
        <f>'Calculate Morphine Equivalent'!F21</f>
        <v>0</v>
      </c>
      <c r="C9" s="71">
        <f>B9+(ROWS(B$2:B9)/1000*(B9&lt;&gt;0))</f>
        <v>0</v>
      </c>
      <c r="D9" s="72" t="e">
        <f>MATCH(SMALL(C:C,COUNTIF(C:C,0)+ROWS(C$2:C9)),C:C,0)</f>
        <v>#NUM!</v>
      </c>
      <c r="E9" s="69" t="e">
        <f ca="1">OFFSET($A$1,MATCH(INDEX(C:C,SMALL(OFFSET(D$2,0,0,COUNTIF(C:C,"&gt;0"),1),ROWS(C$2:C9)),1),C$2:C$10,0),1,1,1)</f>
        <v>#REF!</v>
      </c>
      <c r="F9" s="70" t="e">
        <f ca="1">OFFSET(A$1,MATCH(INDEX(C:C,SMALL(OFFSET(D$2,0,0,COUNTIF(C:C,"&gt;0"),1),ROWS(C$2:C9)),1),C$2:C$10,0),0,1,1)</f>
        <v>#REF!</v>
      </c>
    </row>
    <row r="10" spans="1:6">
      <c r="A10" s="63" t="str">
        <f>'Calculate Morphine Equivalent'!C22</f>
        <v>Fentanyl</v>
      </c>
      <c r="B10" s="63">
        <f>'Calculate Morphine Equivalent'!F22</f>
        <v>0</v>
      </c>
      <c r="C10" s="73">
        <f>B10+(ROWS(B$2:B10)/1000*(B10&lt;&gt;0))</f>
        <v>0</v>
      </c>
      <c r="D10" s="74" t="e">
        <f>MATCH(SMALL(C:C,COUNTIF(C:C,0)+ROWS(C$2:C10)),C:C,0)</f>
        <v>#NUM!</v>
      </c>
      <c r="E10" s="69" t="e">
        <f ca="1">OFFSET($A$1,MATCH(INDEX(C:C,SMALL(OFFSET(D$2,0,0,COUNTIF(C:C,"&gt;0"),1),ROWS(C$2:C10)),1),C$2:C$10,0),1,1,1)</f>
        <v>#REF!</v>
      </c>
      <c r="F10" s="70" t="e">
        <f ca="1">OFFSET(A$1,MATCH(INDEX(C:C,SMALL(OFFSET(D$2,0,0,COUNTIF(C:C,"&gt;0"),1),ROWS(C$2:C10)),1),C$2:C$10,0),0,1,1)</f>
        <v>#REF!</v>
      </c>
    </row>
    <row r="20" spans="13:15">
      <c r="N20" t="s">
        <v>56</v>
      </c>
    </row>
    <row r="21" spans="13:15">
      <c r="M21" t="s">
        <v>57</v>
      </c>
      <c r="O21" s="82" t="s">
        <v>60</v>
      </c>
    </row>
    <row r="22" spans="13:15">
      <c r="M22" t="s">
        <v>58</v>
      </c>
      <c r="O22" s="83" t="s">
        <v>59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80"/>
  <sheetViews>
    <sheetView showGridLines="0" showRowColHeaders="0" zoomScaleNormal="100" workbookViewId="0">
      <selection activeCell="K4" sqref="K4:M4"/>
    </sheetView>
  </sheetViews>
  <sheetFormatPr defaultRowHeight="15"/>
  <cols>
    <col min="1" max="1" width="8.85546875" customWidth="1"/>
    <col min="2" max="2" width="15.7109375" customWidth="1"/>
    <col min="3" max="3" width="13.5703125" customWidth="1"/>
    <col min="4" max="4" width="8.7109375" customWidth="1"/>
    <col min="5" max="5" width="4.42578125" customWidth="1"/>
    <col min="6" max="6" width="38.28515625" customWidth="1"/>
    <col min="7" max="7" width="15.42578125" customWidth="1"/>
    <col min="8" max="8" width="3.42578125" customWidth="1"/>
    <col min="9" max="9" width="0.7109375" style="90" customWidth="1"/>
    <col min="10" max="10" width="10.85546875" style="90" customWidth="1"/>
    <col min="11" max="14" width="10.85546875" customWidth="1"/>
    <col min="17" max="17" width="0" hidden="1" customWidth="1"/>
    <col min="19" max="19" width="0" hidden="1" customWidth="1"/>
    <col min="48" max="48" width="3" bestFit="1" customWidth="1"/>
  </cols>
  <sheetData>
    <row r="1" spans="1:48" ht="30" customHeight="1">
      <c r="A1" s="61"/>
      <c r="B1" s="61"/>
      <c r="C1" s="61"/>
      <c r="D1" s="61"/>
      <c r="E1" s="61"/>
      <c r="F1" s="61"/>
      <c r="G1" s="61"/>
      <c r="H1" s="61"/>
      <c r="J1" s="114"/>
      <c r="K1" s="61"/>
      <c r="L1" s="61"/>
      <c r="M1" s="61"/>
      <c r="N1" s="61"/>
    </row>
    <row r="2" spans="1:48" ht="28.9" customHeight="1">
      <c r="A2" s="61"/>
      <c r="B2" s="61"/>
      <c r="C2" s="61"/>
      <c r="D2" s="61"/>
      <c r="E2" s="61"/>
      <c r="F2" s="61"/>
      <c r="G2" s="61"/>
      <c r="H2" s="61"/>
      <c r="J2" s="159" t="s">
        <v>72</v>
      </c>
      <c r="K2" s="159"/>
      <c r="L2" s="159"/>
      <c r="M2" s="159"/>
      <c r="N2" s="159"/>
    </row>
    <row r="3" spans="1:48" s="1" customFormat="1" ht="22.15" customHeight="1">
      <c r="A3" s="50"/>
      <c r="B3" s="147" t="s">
        <v>66</v>
      </c>
      <c r="C3" s="147"/>
      <c r="D3" s="147"/>
      <c r="E3" s="147"/>
      <c r="F3" s="147"/>
      <c r="G3" s="147"/>
      <c r="H3" s="46"/>
      <c r="I3" s="75"/>
      <c r="J3" s="152" t="s">
        <v>71</v>
      </c>
      <c r="K3" s="152"/>
      <c r="L3" s="152"/>
      <c r="M3" s="152"/>
      <c r="N3" s="152"/>
    </row>
    <row r="4" spans="1:48" s="1" customFormat="1" ht="28.9" customHeight="1">
      <c r="A4" s="46"/>
      <c r="B4" s="148" t="s">
        <v>67</v>
      </c>
      <c r="C4" s="149"/>
      <c r="D4" s="149"/>
      <c r="E4" s="149"/>
      <c r="F4" s="149"/>
      <c r="G4" s="150">
        <f>'Calculate Morphine Equivalent'!F24</f>
        <v>0</v>
      </c>
      <c r="H4" s="79"/>
      <c r="I4" s="75"/>
      <c r="J4" s="15"/>
      <c r="K4" s="145" t="s">
        <v>29</v>
      </c>
      <c r="L4" s="146"/>
      <c r="M4" s="146"/>
      <c r="N4" s="47"/>
    </row>
    <row r="5" spans="1:48" s="1" customFormat="1" ht="28.9" customHeight="1">
      <c r="A5" s="46"/>
      <c r="B5" s="140" t="s">
        <v>69</v>
      </c>
      <c r="C5" s="141"/>
      <c r="D5" s="141"/>
      <c r="E5" s="141"/>
      <c r="F5" s="142"/>
      <c r="G5" s="150"/>
      <c r="H5" s="96"/>
      <c r="I5" s="75"/>
      <c r="J5" s="15"/>
      <c r="K5" s="151" t="s">
        <v>70</v>
      </c>
      <c r="L5" s="151"/>
      <c r="M5" s="151"/>
      <c r="N5" s="78"/>
    </row>
    <row r="6" spans="1:48" s="1" customFormat="1" ht="21.6" customHeight="1">
      <c r="A6" s="46"/>
      <c r="B6" s="144"/>
      <c r="C6" s="144"/>
      <c r="D6" s="144"/>
      <c r="E6" s="144"/>
      <c r="F6" s="144"/>
      <c r="G6" s="144"/>
      <c r="H6" s="80"/>
      <c r="I6" s="75"/>
      <c r="J6" s="15"/>
      <c r="K6" s="85" t="s">
        <v>18</v>
      </c>
      <c r="L6" s="107">
        <f>IFERROR(MROUND($G$4*0.5,5),"")</f>
        <v>0</v>
      </c>
      <c r="M6" s="108" t="s">
        <v>19</v>
      </c>
      <c r="N6" s="10"/>
      <c r="AV6" s="1">
        <v>1</v>
      </c>
    </row>
    <row r="7" spans="1:48" s="1" customFormat="1" ht="21.6" customHeight="1">
      <c r="A7" s="46"/>
      <c r="B7" s="80"/>
      <c r="C7" s="80"/>
      <c r="D7" s="80"/>
      <c r="E7" s="80"/>
      <c r="F7" s="80"/>
      <c r="G7" s="80"/>
      <c r="H7" s="80"/>
      <c r="I7" s="75"/>
      <c r="J7" s="15"/>
      <c r="K7" s="85" t="s">
        <v>20</v>
      </c>
      <c r="L7" s="107" t="str">
        <f>IFERROR(IF(L6&lt;$G$4*34%,MROUND(L6-$L$6*$K$4*0.5,5),MROUND($L$6*(1-$K$4),5)),"")</f>
        <v/>
      </c>
      <c r="M7" s="108" t="s">
        <v>19</v>
      </c>
      <c r="N7" s="10"/>
      <c r="AV7" s="1">
        <v>2</v>
      </c>
    </row>
    <row r="8" spans="1:48" s="1" customFormat="1" ht="21.6" customHeight="1">
      <c r="A8" s="46"/>
      <c r="B8" s="80"/>
      <c r="C8" s="80"/>
      <c r="D8" s="80"/>
      <c r="E8" s="80"/>
      <c r="F8" s="80"/>
      <c r="G8" s="80"/>
      <c r="H8" s="80"/>
      <c r="I8" s="75"/>
      <c r="J8" s="15"/>
      <c r="K8" s="85" t="s">
        <v>21</v>
      </c>
      <c r="L8" s="107" t="str">
        <f>IFERROR(IF(L7&lt;$G$4*34%,MROUND(L7-$L$6*$K$4*0.5,5),MROUND($L$6*(1-$K$4*2),5)),"")</f>
        <v/>
      </c>
      <c r="M8" s="108" t="s">
        <v>19</v>
      </c>
      <c r="N8" s="10"/>
      <c r="AV8" s="1">
        <v>3</v>
      </c>
    </row>
    <row r="9" spans="1:48" s="1" customFormat="1" ht="21.6" customHeight="1">
      <c r="A9" s="46"/>
      <c r="B9" s="80"/>
      <c r="C9" s="80"/>
      <c r="D9" s="80"/>
      <c r="E9" s="80"/>
      <c r="F9" s="80"/>
      <c r="G9" s="80"/>
      <c r="H9" s="80"/>
      <c r="I9" s="75"/>
      <c r="J9" s="15"/>
      <c r="K9" s="85" t="s">
        <v>22</v>
      </c>
      <c r="L9" s="107" t="str">
        <f>IFERROR(IF(L8&lt;$G$4*34%,MROUND(L8-$L$6*$K$4*0.5,5),MROUND($L$6*(1-$K$4*3),5)),"")</f>
        <v/>
      </c>
      <c r="M9" s="108" t="s">
        <v>19</v>
      </c>
      <c r="N9" s="10"/>
      <c r="AV9" s="1">
        <v>4</v>
      </c>
    </row>
    <row r="10" spans="1:48" s="1" customFormat="1" ht="21.6" customHeight="1">
      <c r="A10" s="46"/>
      <c r="B10" s="80"/>
      <c r="C10" s="80"/>
      <c r="D10" s="80"/>
      <c r="E10" s="80"/>
      <c r="F10" s="80"/>
      <c r="G10" s="80"/>
      <c r="H10" s="80"/>
      <c r="I10" s="75"/>
      <c r="J10" s="15"/>
      <c r="K10" s="85" t="s">
        <v>23</v>
      </c>
      <c r="L10" s="107" t="str">
        <f>IFERROR(IF(L9&lt;$G$4*34%,MROUND(L9-$L$6*$K$4*0.5,5),MROUND($L$6*(1-$K$4*4),5)),"")</f>
        <v/>
      </c>
      <c r="M10" s="108" t="s">
        <v>19</v>
      </c>
      <c r="N10" s="10"/>
      <c r="AV10" s="1">
        <v>5</v>
      </c>
    </row>
    <row r="11" spans="1:48" s="1" customFormat="1" ht="21.6" customHeight="1">
      <c r="A11" s="46"/>
      <c r="B11" s="80"/>
      <c r="C11" s="80"/>
      <c r="D11" s="80"/>
      <c r="E11" s="80"/>
      <c r="F11" s="80"/>
      <c r="G11" s="80"/>
      <c r="H11" s="80"/>
      <c r="I11" s="75"/>
      <c r="J11" s="15"/>
      <c r="K11" s="85" t="s">
        <v>24</v>
      </c>
      <c r="L11" s="107" t="str">
        <f>IFERROR(IF(L10&lt;$G$4*34%,MROUND(L10-$L$6*$K$4*0.5,5),MROUND($L$6*(1-$K$4*5),5)),"")</f>
        <v/>
      </c>
      <c r="M11" s="108" t="s">
        <v>19</v>
      </c>
      <c r="N11" s="10"/>
      <c r="AV11" s="1">
        <v>6</v>
      </c>
    </row>
    <row r="12" spans="1:48" s="1" customFormat="1" ht="21.6" customHeight="1">
      <c r="A12" s="46"/>
      <c r="B12" s="80"/>
      <c r="C12" s="80"/>
      <c r="D12" s="80"/>
      <c r="E12" s="80"/>
      <c r="F12" s="80"/>
      <c r="G12" s="80"/>
      <c r="H12" s="80"/>
      <c r="I12" s="75"/>
      <c r="J12" s="15"/>
      <c r="K12" s="85" t="s">
        <v>25</v>
      </c>
      <c r="L12" s="107" t="str">
        <f>IFERROR(IF(L11&lt;$G$4*34%,MROUND(L11-$L$6*$K$4*0.5,5),MROUND($L$6*(1-$K$4*6),5)),"")</f>
        <v/>
      </c>
      <c r="M12" s="108" t="s">
        <v>19</v>
      </c>
      <c r="N12" s="10"/>
      <c r="AV12" s="1">
        <v>7</v>
      </c>
    </row>
    <row r="13" spans="1:48" s="1" customFormat="1" ht="21.6" customHeight="1">
      <c r="A13" s="46"/>
      <c r="B13" s="80"/>
      <c r="C13" s="80"/>
      <c r="D13" s="80"/>
      <c r="E13" s="80"/>
      <c r="F13" s="80"/>
      <c r="G13" s="80"/>
      <c r="H13" s="80"/>
      <c r="I13" s="75"/>
      <c r="J13" s="15"/>
      <c r="K13" s="85" t="s">
        <v>26</v>
      </c>
      <c r="L13" s="107" t="str">
        <f>IFERROR(IF(L12&lt;$G$4*34%,MROUND(L12-$L$6*$K$4*0.5,5),MROUND($L$6*(1-$K$4*7),5)),"")</f>
        <v/>
      </c>
      <c r="M13" s="108" t="s">
        <v>19</v>
      </c>
      <c r="N13" s="10"/>
      <c r="AV13" s="1">
        <v>8</v>
      </c>
    </row>
    <row r="14" spans="1:48" s="1" customFormat="1" ht="21.6" customHeight="1">
      <c r="A14" s="46"/>
      <c r="B14" s="80"/>
      <c r="C14" s="80"/>
      <c r="D14" s="80"/>
      <c r="E14" s="80"/>
      <c r="F14" s="80"/>
      <c r="G14" s="80"/>
      <c r="H14" s="80"/>
      <c r="I14" s="75"/>
      <c r="J14" s="15"/>
      <c r="K14" s="85" t="s">
        <v>27</v>
      </c>
      <c r="L14" s="107" t="str">
        <f>IFERROR(IF(L13&lt;$G$4*34%,MROUND(L13-$L$6*$K$4*0.5,5),MROUND($L$6*(1-$K$4*8),5)),"")</f>
        <v/>
      </c>
      <c r="M14" s="108" t="s">
        <v>19</v>
      </c>
      <c r="N14" s="10"/>
      <c r="AV14" s="1">
        <v>9</v>
      </c>
    </row>
    <row r="15" spans="1:48" s="1" customFormat="1" ht="21.6" customHeight="1">
      <c r="A15" s="46"/>
      <c r="B15" s="80"/>
      <c r="C15" s="80"/>
      <c r="D15" s="80"/>
      <c r="E15" s="80"/>
      <c r="F15" s="80"/>
      <c r="G15" s="80"/>
      <c r="H15" s="80"/>
      <c r="I15" s="75"/>
      <c r="J15" s="15"/>
      <c r="K15" s="85" t="s">
        <v>28</v>
      </c>
      <c r="L15" s="107" t="str">
        <f>IFERROR(IF(L14&lt;$G$4*34%,MROUND(L14-$L$6*$K$4*0.5,5),MROUND($L$6*(1-$K$4*9),5)),"")</f>
        <v/>
      </c>
      <c r="M15" s="108" t="s">
        <v>19</v>
      </c>
      <c r="N15" s="10"/>
      <c r="AV15" s="1">
        <v>10</v>
      </c>
    </row>
    <row r="16" spans="1:48" s="1" customFormat="1" ht="21.6" customHeight="1">
      <c r="A16" s="46"/>
      <c r="B16" s="80"/>
      <c r="C16" s="80"/>
      <c r="D16" s="80"/>
      <c r="E16" s="80"/>
      <c r="F16" s="80"/>
      <c r="G16" s="80"/>
      <c r="H16" s="80"/>
      <c r="I16" s="75"/>
      <c r="J16" s="15"/>
      <c r="K16" s="85" t="s">
        <v>42</v>
      </c>
      <c r="L16" s="107" t="str">
        <f>IFERROR(IF(L15&lt;$G$4*34%,MROUND(L15-$L$6*$K$4*0.5,5),MROUND($L$6*(1-$K$4*10),5)),"")</f>
        <v/>
      </c>
      <c r="M16" s="108" t="s">
        <v>19</v>
      </c>
      <c r="N16" s="10"/>
      <c r="AV16" s="1">
        <v>11</v>
      </c>
    </row>
    <row r="17" spans="1:48" s="1" customFormat="1" ht="21.6" customHeight="1">
      <c r="A17" s="3"/>
      <c r="B17" s="80"/>
      <c r="C17" s="80"/>
      <c r="D17" s="80"/>
      <c r="E17" s="80"/>
      <c r="F17" s="80"/>
      <c r="G17" s="80"/>
      <c r="H17" s="80"/>
      <c r="I17" s="87"/>
      <c r="J17" s="6"/>
      <c r="K17" s="85" t="s">
        <v>43</v>
      </c>
      <c r="L17" s="107" t="str">
        <f>IFERROR(IF(L16&lt;$G$4*34%,MROUND(L16-$L$6*$K$4*0.5,5),MROUND($L$6*(1-$K$4*11),5)),"")</f>
        <v/>
      </c>
      <c r="M17" s="108" t="s">
        <v>19</v>
      </c>
      <c r="N17" s="10"/>
      <c r="AV17" s="1">
        <v>12</v>
      </c>
    </row>
    <row r="18" spans="1:48" s="2" customFormat="1" ht="21.6" customHeight="1">
      <c r="A18" s="39"/>
      <c r="B18" s="80"/>
      <c r="C18" s="80"/>
      <c r="D18" s="80"/>
      <c r="E18" s="80"/>
      <c r="F18" s="80"/>
      <c r="G18" s="80"/>
      <c r="H18" s="80"/>
      <c r="I18" s="88"/>
      <c r="J18" s="39"/>
      <c r="K18" s="85" t="s">
        <v>44</v>
      </c>
      <c r="L18" s="107" t="str">
        <f>IFERROR(IF(L17&lt;$G$4*34%,MROUND(L17-$L$6*$K$4*0.5,5),MROUND($L$6*(1-$K$4*12),5)),"")</f>
        <v/>
      </c>
      <c r="M18" s="108" t="s">
        <v>19</v>
      </c>
      <c r="N18" s="10"/>
      <c r="AV18" s="2">
        <v>13</v>
      </c>
    </row>
    <row r="19" spans="1:48" s="48" customFormat="1" ht="21.6" customHeight="1">
      <c r="A19" s="11"/>
      <c r="B19" s="143"/>
      <c r="C19" s="143"/>
      <c r="D19" s="143"/>
      <c r="E19" s="143"/>
      <c r="F19" s="143"/>
      <c r="G19" s="143"/>
      <c r="H19" s="79"/>
      <c r="I19" s="88"/>
      <c r="J19" s="39"/>
      <c r="K19" s="85" t="s">
        <v>45</v>
      </c>
      <c r="L19" s="107" t="str">
        <f>IFERROR(IF(L18&lt;$G$4*34%,MROUND(L18-$L$6*$K$4*0.5,5),MROUND($L$6*(1-$K$4*13),5)),"")</f>
        <v/>
      </c>
      <c r="M19" s="108" t="s">
        <v>19</v>
      </c>
      <c r="N19" s="10"/>
      <c r="AV19" s="48">
        <v>14</v>
      </c>
    </row>
    <row r="20" spans="1:48" s="1" customFormat="1" ht="21.6" customHeight="1">
      <c r="A20" s="11"/>
      <c r="B20" s="139"/>
      <c r="C20" s="139"/>
      <c r="D20" s="139"/>
      <c r="E20" s="139"/>
      <c r="F20" s="139"/>
      <c r="G20" s="139"/>
      <c r="H20" s="77"/>
      <c r="I20" s="88"/>
      <c r="J20" s="39"/>
      <c r="K20" s="85" t="s">
        <v>46</v>
      </c>
      <c r="L20" s="107" t="str">
        <f>IFERROR(IF(L19&lt;$G$4*34%,MROUND(L19-$L$6*$K$4*0.5,5),MROUND($L$6*(1-$K$4*14),5)),"")</f>
        <v/>
      </c>
      <c r="M20" s="108" t="s">
        <v>19</v>
      </c>
      <c r="N20" s="10"/>
      <c r="AV20" s="1">
        <v>15</v>
      </c>
    </row>
    <row r="21" spans="1:48" s="1" customFormat="1" ht="21.6" customHeight="1">
      <c r="A21" s="11"/>
      <c r="B21" s="139"/>
      <c r="C21" s="139"/>
      <c r="D21" s="139"/>
      <c r="E21" s="139"/>
      <c r="F21" s="139"/>
      <c r="G21" s="139"/>
      <c r="H21" s="77"/>
      <c r="I21" s="89"/>
      <c r="J21" s="11"/>
      <c r="K21" s="85" t="s">
        <v>47</v>
      </c>
      <c r="L21" s="107" t="str">
        <f>IFERROR(IF(L20&lt;$G$4*34%,MROUND(L20-$L$6*$K$4*0.5,5),MROUND($L$6*(1-$K$4*15),5)),"")</f>
        <v/>
      </c>
      <c r="M21" s="108" t="s">
        <v>19</v>
      </c>
      <c r="N21" s="10"/>
      <c r="AV21" s="1">
        <v>16</v>
      </c>
    </row>
    <row r="22" spans="1:48" s="2" customFormat="1" ht="21.6" customHeight="1">
      <c r="A22" s="11"/>
      <c r="B22" s="138"/>
      <c r="C22" s="138"/>
      <c r="D22" s="138"/>
      <c r="E22" s="138"/>
      <c r="F22" s="138"/>
      <c r="G22" s="138"/>
      <c r="H22" s="76"/>
      <c r="I22" s="89"/>
      <c r="J22" s="11"/>
      <c r="K22" s="85" t="s">
        <v>48</v>
      </c>
      <c r="L22" s="107" t="str">
        <f>IFERROR(IF(L21&lt;$G$4*34%,MROUND(L21-$L$6*$K$4*0.5,5),MROUND($L$6*(1-$K$4*16),5)),"")</f>
        <v/>
      </c>
      <c r="M22" s="108" t="s">
        <v>19</v>
      </c>
      <c r="N22" s="10"/>
      <c r="AV22" s="2">
        <v>17</v>
      </c>
    </row>
    <row r="23" spans="1:48" s="2" customFormat="1" ht="21.6" customHeight="1">
      <c r="A23" s="11"/>
      <c r="B23" s="11"/>
      <c r="C23" s="39"/>
      <c r="D23" s="39"/>
      <c r="E23" s="11"/>
      <c r="F23" s="11"/>
      <c r="G23" s="11"/>
      <c r="H23" s="11"/>
      <c r="I23" s="89"/>
      <c r="J23" s="11"/>
      <c r="K23" s="85" t="s">
        <v>49</v>
      </c>
      <c r="L23" s="107" t="str">
        <f>IFERROR(IF(L22&lt;$G$4*34%,MROUND(L22-$L$6*$K$4*0.5,5),MROUND($L$6*(1-$K$4*17),5)),"")</f>
        <v/>
      </c>
      <c r="M23" s="108" t="s">
        <v>19</v>
      </c>
      <c r="N23" s="10"/>
      <c r="AV23" s="2">
        <v>18</v>
      </c>
    </row>
    <row r="24" spans="1:48" s="2" customFormat="1" ht="21.6" customHeight="1">
      <c r="A24" s="11"/>
      <c r="B24" s="11"/>
      <c r="C24" s="39"/>
      <c r="D24" s="39"/>
      <c r="E24" s="11"/>
      <c r="F24" s="11"/>
      <c r="G24" s="11"/>
      <c r="H24" s="11"/>
      <c r="I24" s="89"/>
      <c r="J24" s="11"/>
      <c r="K24" s="85" t="s">
        <v>50</v>
      </c>
      <c r="L24" s="107" t="str">
        <f>IFERROR(IF(L23&lt;$G$4*34%,MROUND(L23-$L$6*$K$4*0.5,5),MROUND($L$6*(1-$K$4*18),5)),"")</f>
        <v/>
      </c>
      <c r="M24" s="108" t="s">
        <v>19</v>
      </c>
      <c r="N24" s="10"/>
      <c r="AV24" s="2">
        <v>19</v>
      </c>
    </row>
    <row r="25" spans="1:48" s="2" customFormat="1" ht="21.6" customHeight="1">
      <c r="A25" s="11"/>
      <c r="B25" s="11"/>
      <c r="C25" s="39"/>
      <c r="D25" s="39"/>
      <c r="E25" s="11"/>
      <c r="F25" s="11"/>
      <c r="G25" s="11"/>
      <c r="H25" s="11"/>
      <c r="I25" s="89"/>
      <c r="J25" s="11"/>
      <c r="K25" s="85" t="s">
        <v>51</v>
      </c>
      <c r="L25" s="107" t="str">
        <f>IFERROR(IF(L24&lt;$G$4*34%,MROUND(L24-$L$6*$K$4*0.5,5),MROUND($L$6*(1-$K$4*19),5)),"")</f>
        <v/>
      </c>
      <c r="M25" s="108" t="s">
        <v>19</v>
      </c>
      <c r="N25" s="10"/>
      <c r="AV25" s="2">
        <v>20</v>
      </c>
    </row>
    <row r="26" spans="1:48" s="2" customFormat="1" ht="36.6" customHeight="1">
      <c r="A26" s="11"/>
      <c r="B26" s="11"/>
      <c r="C26" s="39"/>
      <c r="D26" s="39"/>
      <c r="E26" s="11"/>
      <c r="F26" s="11"/>
      <c r="G26" s="11"/>
      <c r="H26" s="11"/>
      <c r="I26" s="89"/>
      <c r="J26" s="11"/>
      <c r="K26" s="17"/>
      <c r="L26" s="17"/>
      <c r="M26" s="17"/>
      <c r="N26" s="17"/>
    </row>
    <row r="27" spans="1:48" s="2" customFormat="1" ht="19.149999999999999" customHeight="1">
      <c r="A27" s="91"/>
      <c r="B27" s="27"/>
      <c r="C27" s="27"/>
      <c r="D27" s="27"/>
      <c r="E27" s="21"/>
      <c r="F27" s="21"/>
      <c r="G27" s="21"/>
      <c r="H27" s="21"/>
      <c r="I27" s="21"/>
      <c r="J27" s="21"/>
      <c r="K27" s="92"/>
      <c r="L27" s="93"/>
      <c r="M27" s="93"/>
      <c r="N27" s="94"/>
    </row>
    <row r="28" spans="1:48" s="2" customFormat="1" ht="19.149999999999999" customHeight="1">
      <c r="A28" s="91"/>
      <c r="B28" s="27"/>
      <c r="C28" s="27"/>
      <c r="D28" s="27"/>
      <c r="E28" s="21"/>
      <c r="F28" s="21"/>
      <c r="G28" s="21"/>
      <c r="H28" s="21"/>
      <c r="I28" s="91"/>
      <c r="J28" s="91"/>
      <c r="K28" s="95"/>
      <c r="L28" s="93"/>
      <c r="M28" s="93"/>
      <c r="N28" s="18"/>
    </row>
    <row r="29" spans="1:48" s="2" customFormat="1" ht="19.149999999999999" customHeight="1">
      <c r="A29" s="91"/>
      <c r="B29" s="27"/>
      <c r="C29" s="27"/>
      <c r="D29" s="27"/>
      <c r="E29" s="21"/>
      <c r="F29" s="21"/>
      <c r="G29" s="21"/>
      <c r="H29" s="21"/>
      <c r="I29" s="91"/>
      <c r="J29" s="91"/>
      <c r="K29" s="95"/>
      <c r="L29" s="93"/>
      <c r="M29" s="93"/>
      <c r="N29" s="18"/>
    </row>
    <row r="30" spans="1:48" s="2" customFormat="1" ht="19.149999999999999" customHeight="1">
      <c r="A30" s="91"/>
      <c r="B30" s="91"/>
      <c r="C30" s="91"/>
      <c r="D30" s="91"/>
      <c r="E30" s="91"/>
      <c r="F30" s="91"/>
      <c r="G30" s="91"/>
      <c r="H30" s="91"/>
      <c r="I30" s="91"/>
      <c r="J30" s="91"/>
      <c r="K30" s="95"/>
      <c r="L30" s="93"/>
      <c r="M30" s="93"/>
      <c r="N30" s="95"/>
    </row>
    <row r="31" spans="1:48" s="2" customFormat="1" ht="19.149999999999999" customHeight="1">
      <c r="A31" s="91"/>
      <c r="B31" s="91"/>
      <c r="C31" s="91"/>
      <c r="D31" s="91"/>
      <c r="E31" s="91"/>
      <c r="F31" s="91"/>
      <c r="G31" s="91"/>
      <c r="H31" s="91"/>
      <c r="I31" s="91"/>
      <c r="J31" s="91"/>
      <c r="K31" s="95"/>
      <c r="L31" s="93"/>
      <c r="M31" s="93"/>
      <c r="N31" s="95"/>
    </row>
    <row r="32" spans="1:48" s="2" customFormat="1" ht="19.149999999999999" customHeight="1">
      <c r="A32" s="91"/>
      <c r="B32" s="91"/>
      <c r="C32" s="91"/>
      <c r="D32" s="91"/>
      <c r="E32" s="91"/>
      <c r="F32" s="91"/>
      <c r="G32" s="91"/>
      <c r="H32" s="91"/>
      <c r="I32" s="91"/>
      <c r="J32" s="91"/>
      <c r="K32" s="95"/>
      <c r="L32" s="93"/>
      <c r="M32" s="93"/>
      <c r="N32" s="95"/>
    </row>
    <row r="33" spans="1:14" s="2" customFormat="1" ht="19.149999999999999" customHeight="1">
      <c r="A33" s="91"/>
      <c r="B33" s="91"/>
      <c r="C33" s="91"/>
      <c r="D33" s="91"/>
      <c r="E33" s="91"/>
      <c r="F33" s="91"/>
      <c r="G33" s="91"/>
      <c r="H33" s="91"/>
      <c r="I33" s="91"/>
      <c r="J33" s="91"/>
      <c r="K33" s="95"/>
      <c r="L33" s="93"/>
      <c r="M33" s="93"/>
      <c r="N33" s="95"/>
    </row>
    <row r="34" spans="1:14" s="2" customFormat="1" ht="19.149999999999999" customHeight="1">
      <c r="A34" s="91"/>
      <c r="B34" s="91"/>
      <c r="C34" s="91"/>
      <c r="D34" s="91"/>
      <c r="E34" s="91"/>
      <c r="F34" s="91"/>
      <c r="G34" s="91"/>
      <c r="H34" s="91"/>
      <c r="I34" s="91"/>
      <c r="J34" s="91"/>
      <c r="K34" s="95"/>
      <c r="L34" s="93"/>
      <c r="M34" s="93"/>
      <c r="N34" s="95"/>
    </row>
    <row r="35" spans="1:14" s="1" customFormat="1">
      <c r="A35" s="91"/>
      <c r="B35" s="91"/>
      <c r="C35" s="91"/>
      <c r="D35" s="91"/>
      <c r="E35" s="91"/>
      <c r="F35" s="91"/>
      <c r="G35" s="91"/>
      <c r="H35" s="91"/>
      <c r="I35" s="91"/>
      <c r="J35" s="91"/>
      <c r="K35" s="95"/>
      <c r="L35" s="93"/>
      <c r="M35" s="93"/>
      <c r="N35" s="95"/>
    </row>
    <row r="36" spans="1:14" s="18" customFormat="1">
      <c r="A36" s="91"/>
      <c r="B36" s="91"/>
      <c r="C36" s="91"/>
      <c r="D36" s="91"/>
      <c r="E36" s="91"/>
      <c r="F36" s="91"/>
      <c r="G36" s="91"/>
      <c r="H36" s="91"/>
      <c r="I36" s="91"/>
      <c r="J36" s="91"/>
      <c r="K36" s="95"/>
      <c r="L36" s="93"/>
      <c r="M36" s="93"/>
      <c r="N36" s="95"/>
    </row>
    <row r="37" spans="1:14" s="18" customFormat="1">
      <c r="A37" s="91"/>
      <c r="B37" s="91"/>
      <c r="C37" s="91"/>
      <c r="D37" s="91"/>
      <c r="E37" s="91"/>
      <c r="F37" s="91"/>
      <c r="G37" s="91"/>
      <c r="H37" s="91"/>
      <c r="I37" s="91"/>
      <c r="J37" s="91"/>
      <c r="K37" s="95"/>
      <c r="L37" s="93"/>
      <c r="M37" s="93"/>
      <c r="N37" s="95"/>
    </row>
    <row r="38" spans="1:14" s="18" customFormat="1" ht="19.899999999999999" customHeight="1">
      <c r="A38" s="91"/>
      <c r="B38" s="91"/>
      <c r="C38" s="91"/>
      <c r="D38" s="91"/>
      <c r="E38" s="91"/>
      <c r="F38" s="91"/>
      <c r="G38" s="91"/>
      <c r="H38" s="91"/>
      <c r="I38" s="91"/>
      <c r="J38" s="91"/>
      <c r="K38" s="95"/>
      <c r="L38" s="93"/>
      <c r="M38" s="93"/>
      <c r="N38" s="95"/>
    </row>
    <row r="39" spans="1:14" s="18" customFormat="1" ht="46.15" customHeight="1">
      <c r="A39" s="91"/>
      <c r="B39" s="91"/>
      <c r="C39" s="91"/>
      <c r="D39" s="91"/>
      <c r="E39" s="91"/>
      <c r="F39" s="91"/>
      <c r="G39" s="91"/>
      <c r="H39" s="91"/>
      <c r="I39" s="91"/>
      <c r="J39" s="91"/>
      <c r="N39" s="95"/>
    </row>
    <row r="40" spans="1:14" s="18" customFormat="1">
      <c r="A40" s="91"/>
      <c r="B40" s="91"/>
      <c r="C40" s="91"/>
      <c r="D40" s="91"/>
      <c r="E40" s="91"/>
      <c r="F40" s="91"/>
      <c r="G40" s="91"/>
      <c r="H40" s="91"/>
      <c r="I40" s="91"/>
      <c r="J40" s="91"/>
      <c r="N40" s="95"/>
    </row>
    <row r="41" spans="1:14" s="18" customFormat="1">
      <c r="A41" s="91"/>
      <c r="B41" s="91"/>
      <c r="C41" s="91"/>
      <c r="D41" s="91"/>
      <c r="E41" s="91"/>
      <c r="F41" s="91"/>
      <c r="G41" s="91"/>
      <c r="H41" s="91"/>
      <c r="I41" s="91"/>
      <c r="J41" s="91"/>
      <c r="N41" s="95"/>
    </row>
    <row r="42" spans="1:14" s="18" customFormat="1">
      <c r="A42" s="91"/>
      <c r="B42" s="91"/>
      <c r="C42" s="91"/>
      <c r="D42" s="91"/>
      <c r="E42" s="91"/>
      <c r="F42" s="91"/>
      <c r="G42" s="91"/>
      <c r="H42" s="91"/>
      <c r="I42" s="91"/>
      <c r="J42" s="91"/>
      <c r="N42" s="95"/>
    </row>
    <row r="43" spans="1:14" s="18" customFormat="1">
      <c r="A43" s="91"/>
      <c r="B43" s="91"/>
      <c r="C43" s="91"/>
      <c r="D43" s="91"/>
      <c r="E43" s="91"/>
      <c r="F43" s="91"/>
      <c r="G43" s="91"/>
      <c r="H43" s="91"/>
      <c r="I43" s="91"/>
      <c r="J43" s="91"/>
      <c r="N43" s="95"/>
    </row>
    <row r="44" spans="1:14" s="18" customFormat="1">
      <c r="A44" s="91"/>
      <c r="B44" s="91"/>
      <c r="C44" s="91"/>
      <c r="D44" s="91"/>
      <c r="E44" s="91"/>
      <c r="F44" s="91"/>
      <c r="G44" s="91"/>
      <c r="H44" s="91"/>
      <c r="I44" s="91"/>
      <c r="J44" s="91"/>
      <c r="N44" s="95"/>
    </row>
    <row r="45" spans="1:14" s="18" customFormat="1">
      <c r="A45" s="91"/>
      <c r="B45" s="91"/>
      <c r="C45" s="91"/>
      <c r="D45" s="91"/>
      <c r="E45" s="91"/>
      <c r="F45" s="91"/>
      <c r="G45" s="91"/>
      <c r="H45" s="91"/>
      <c r="I45" s="91"/>
      <c r="J45" s="91"/>
      <c r="N45" s="95"/>
    </row>
    <row r="46" spans="1:14" s="18" customFormat="1">
      <c r="A46" s="91"/>
      <c r="B46" s="91"/>
      <c r="C46" s="91"/>
      <c r="D46" s="91"/>
      <c r="E46" s="91"/>
      <c r="F46" s="91"/>
      <c r="G46" s="91"/>
      <c r="H46" s="91"/>
      <c r="I46" s="91"/>
      <c r="J46" s="91"/>
      <c r="N46" s="95"/>
    </row>
    <row r="47" spans="1:14" s="18" customFormat="1">
      <c r="A47" s="91"/>
      <c r="B47" s="91"/>
      <c r="C47" s="91"/>
      <c r="D47" s="91"/>
      <c r="E47" s="91"/>
      <c r="F47" s="91"/>
      <c r="G47" s="91"/>
      <c r="H47" s="91"/>
      <c r="I47" s="91"/>
      <c r="J47" s="91"/>
      <c r="N47" s="95"/>
    </row>
    <row r="48" spans="1:14" s="18" customFormat="1">
      <c r="A48" s="91"/>
      <c r="B48" s="91"/>
      <c r="C48" s="91"/>
      <c r="D48" s="91"/>
      <c r="E48" s="91"/>
      <c r="F48" s="91"/>
      <c r="G48" s="91"/>
      <c r="H48" s="91"/>
      <c r="I48" s="91"/>
      <c r="J48" s="91"/>
      <c r="N48" s="95"/>
    </row>
    <row r="49" spans="1:14" s="18" customFormat="1">
      <c r="A49" s="91"/>
      <c r="B49" s="91"/>
      <c r="C49" s="91"/>
      <c r="D49" s="91"/>
      <c r="E49" s="91"/>
      <c r="F49" s="91"/>
      <c r="G49" s="91"/>
      <c r="H49" s="91"/>
      <c r="I49" s="91"/>
      <c r="J49" s="91"/>
      <c r="N49" s="95"/>
    </row>
    <row r="50" spans="1:14" s="18" customFormat="1">
      <c r="A50" s="91"/>
      <c r="B50" s="91"/>
      <c r="C50" s="91"/>
      <c r="D50" s="91"/>
      <c r="E50" s="91"/>
      <c r="F50" s="91"/>
      <c r="G50" s="91"/>
      <c r="H50" s="91"/>
      <c r="I50" s="91"/>
      <c r="J50" s="91"/>
    </row>
    <row r="51" spans="1:14" s="18" customFormat="1">
      <c r="A51" s="91"/>
      <c r="B51" s="91"/>
      <c r="C51" s="91"/>
      <c r="D51" s="91"/>
      <c r="E51" s="91"/>
      <c r="F51" s="91"/>
      <c r="G51" s="91"/>
      <c r="H51" s="91"/>
      <c r="I51" s="91"/>
      <c r="J51" s="91"/>
    </row>
    <row r="52" spans="1:14" s="18" customFormat="1">
      <c r="A52" s="91"/>
      <c r="B52" s="91"/>
      <c r="C52" s="91"/>
      <c r="D52" s="91"/>
      <c r="E52" s="91"/>
      <c r="F52" s="91"/>
      <c r="G52" s="91"/>
      <c r="H52" s="91"/>
      <c r="I52" s="91"/>
      <c r="J52" s="91"/>
    </row>
    <row r="53" spans="1:14">
      <c r="A53" s="91"/>
      <c r="B53" s="91"/>
      <c r="C53" s="91"/>
      <c r="D53" s="91"/>
      <c r="E53" s="91"/>
      <c r="F53" s="91"/>
      <c r="G53" s="91"/>
      <c r="H53" s="91"/>
      <c r="I53" s="91"/>
      <c r="J53" s="91"/>
      <c r="K53" s="18"/>
      <c r="L53" s="18"/>
      <c r="M53" s="18"/>
      <c r="N53" s="18"/>
    </row>
    <row r="54" spans="1:14">
      <c r="A54" s="91"/>
      <c r="B54" s="91"/>
      <c r="C54" s="91"/>
      <c r="D54" s="91"/>
      <c r="E54" s="91"/>
      <c r="F54" s="91"/>
      <c r="G54" s="91"/>
      <c r="H54" s="91"/>
      <c r="I54" s="91"/>
      <c r="J54" s="91"/>
      <c r="K54" s="18"/>
      <c r="L54" s="18"/>
      <c r="M54" s="18"/>
      <c r="N54" s="18"/>
    </row>
    <row r="55" spans="1:14">
      <c r="A55" s="91"/>
      <c r="B55" s="91"/>
      <c r="C55" s="91"/>
      <c r="D55" s="91"/>
      <c r="E55" s="91"/>
      <c r="F55" s="91"/>
      <c r="G55" s="91"/>
      <c r="H55" s="91"/>
      <c r="I55" s="91"/>
      <c r="J55" s="91"/>
      <c r="K55" s="18"/>
      <c r="L55" s="18"/>
      <c r="M55" s="18"/>
      <c r="N55" s="18"/>
    </row>
    <row r="56" spans="1:14">
      <c r="A56" s="91"/>
      <c r="B56" s="91"/>
      <c r="C56" s="91"/>
      <c r="D56" s="91"/>
      <c r="E56" s="91"/>
      <c r="F56" s="91"/>
      <c r="G56" s="91"/>
      <c r="H56" s="91"/>
      <c r="I56" s="91"/>
      <c r="J56" s="91"/>
      <c r="K56" s="18"/>
      <c r="L56" s="18"/>
      <c r="M56" s="18"/>
      <c r="N56" s="18"/>
    </row>
    <row r="57" spans="1:14">
      <c r="A57" s="91"/>
      <c r="B57" s="91"/>
      <c r="C57" s="91"/>
      <c r="D57" s="91"/>
      <c r="E57" s="91"/>
      <c r="F57" s="91"/>
      <c r="G57" s="91"/>
      <c r="H57" s="91"/>
      <c r="I57" s="91"/>
      <c r="J57" s="91"/>
      <c r="K57" s="91"/>
      <c r="L57" s="91"/>
      <c r="M57" s="91"/>
      <c r="N57" s="18"/>
    </row>
    <row r="58" spans="1:14">
      <c r="A58" s="91"/>
      <c r="B58" s="91"/>
      <c r="C58" s="91"/>
      <c r="D58" s="91"/>
      <c r="E58" s="91"/>
      <c r="F58" s="91"/>
      <c r="G58" s="91"/>
      <c r="H58" s="91"/>
      <c r="I58" s="91"/>
      <c r="J58" s="91"/>
      <c r="K58" s="91"/>
      <c r="L58" s="91"/>
      <c r="M58" s="91"/>
      <c r="N58" s="18"/>
    </row>
    <row r="59" spans="1:14">
      <c r="A59" s="91"/>
      <c r="B59" s="91"/>
      <c r="C59" s="91"/>
      <c r="D59" s="91"/>
      <c r="E59" s="91"/>
      <c r="F59" s="91"/>
      <c r="G59" s="91"/>
      <c r="H59" s="91"/>
      <c r="I59" s="91"/>
      <c r="J59" s="91"/>
      <c r="K59" s="91"/>
      <c r="L59" s="91"/>
      <c r="M59" s="91"/>
      <c r="N59" s="18"/>
    </row>
    <row r="60" spans="1:14">
      <c r="A60" s="91"/>
      <c r="B60" s="91"/>
      <c r="C60" s="91"/>
      <c r="D60" s="91"/>
      <c r="E60" s="91"/>
      <c r="F60" s="91"/>
      <c r="G60" s="91"/>
      <c r="H60" s="91"/>
      <c r="I60" s="91"/>
      <c r="J60" s="91"/>
      <c r="K60" s="91"/>
      <c r="L60" s="91"/>
      <c r="M60" s="91"/>
      <c r="N60" s="18"/>
    </row>
    <row r="61" spans="1:14">
      <c r="A61" s="91"/>
      <c r="B61" s="91"/>
      <c r="C61" s="91"/>
      <c r="D61" s="91"/>
      <c r="E61" s="91"/>
      <c r="F61" s="91"/>
      <c r="G61" s="91"/>
      <c r="H61" s="91"/>
      <c r="I61" s="91"/>
      <c r="J61" s="91"/>
      <c r="K61" s="91"/>
      <c r="L61" s="91"/>
      <c r="M61" s="91"/>
      <c r="N61" s="18"/>
    </row>
    <row r="62" spans="1:14">
      <c r="A62" s="91"/>
      <c r="B62" s="91"/>
      <c r="C62" s="91"/>
      <c r="D62" s="91"/>
      <c r="E62" s="91"/>
      <c r="F62" s="91"/>
      <c r="G62" s="91"/>
      <c r="H62" s="91"/>
      <c r="I62" s="91"/>
      <c r="J62" s="91"/>
      <c r="K62" s="91"/>
      <c r="L62" s="91"/>
      <c r="M62" s="91"/>
      <c r="N62" s="18"/>
    </row>
    <row r="63" spans="1:14">
      <c r="A63" s="91"/>
      <c r="B63" s="91"/>
      <c r="C63" s="91"/>
      <c r="D63" s="91"/>
      <c r="E63" s="91"/>
      <c r="F63" s="91"/>
      <c r="G63" s="91"/>
      <c r="H63" s="91"/>
      <c r="I63" s="91"/>
      <c r="J63" s="91"/>
      <c r="K63" s="91"/>
      <c r="L63" s="91"/>
      <c r="M63" s="91"/>
      <c r="N63" s="18"/>
    </row>
    <row r="64" spans="1:14">
      <c r="A64" s="91"/>
      <c r="B64" s="91"/>
      <c r="C64" s="91"/>
      <c r="D64" s="91"/>
      <c r="E64" s="91"/>
      <c r="F64" s="91"/>
      <c r="G64" s="91"/>
      <c r="H64" s="91"/>
      <c r="I64" s="91"/>
      <c r="J64" s="91"/>
      <c r="K64" s="91"/>
      <c r="L64" s="91"/>
      <c r="M64" s="91"/>
      <c r="N64" s="18"/>
    </row>
    <row r="65" spans="1:14">
      <c r="A65" s="91"/>
      <c r="B65" s="91"/>
      <c r="C65" s="91"/>
      <c r="D65" s="91"/>
      <c r="E65" s="91"/>
      <c r="F65" s="91"/>
      <c r="G65" s="91"/>
      <c r="H65" s="91"/>
      <c r="I65" s="91"/>
      <c r="J65" s="91"/>
      <c r="K65" s="91"/>
      <c r="L65" s="91"/>
      <c r="M65" s="91"/>
      <c r="N65" s="18"/>
    </row>
    <row r="66" spans="1:14">
      <c r="A66" s="91"/>
      <c r="B66" s="91"/>
      <c r="C66" s="91"/>
      <c r="D66" s="91"/>
      <c r="E66" s="91"/>
      <c r="F66" s="91"/>
      <c r="G66" s="91"/>
      <c r="H66" s="91"/>
      <c r="I66" s="91"/>
      <c r="J66" s="91"/>
      <c r="K66" s="91"/>
      <c r="L66" s="91"/>
      <c r="M66" s="91"/>
      <c r="N66" s="18"/>
    </row>
    <row r="67" spans="1:14">
      <c r="A67" s="91"/>
      <c r="B67" s="91"/>
      <c r="C67" s="91"/>
      <c r="D67" s="91"/>
      <c r="E67" s="91"/>
      <c r="F67" s="91"/>
      <c r="G67" s="91"/>
      <c r="H67" s="91"/>
      <c r="I67" s="91"/>
      <c r="J67" s="91"/>
      <c r="K67" s="91"/>
      <c r="L67" s="91"/>
      <c r="M67" s="91"/>
      <c r="N67" s="18"/>
    </row>
    <row r="68" spans="1:14">
      <c r="A68" s="91"/>
      <c r="B68" s="91"/>
      <c r="C68" s="91"/>
      <c r="D68" s="91"/>
      <c r="E68" s="91"/>
      <c r="F68" s="91"/>
      <c r="G68" s="91"/>
      <c r="H68" s="91"/>
      <c r="I68" s="91"/>
      <c r="J68" s="91"/>
      <c r="K68" s="91"/>
      <c r="L68" s="91"/>
      <c r="M68" s="91"/>
      <c r="N68" s="91"/>
    </row>
    <row r="69" spans="1:14">
      <c r="A69" s="91"/>
      <c r="B69" s="91"/>
      <c r="C69" s="91"/>
      <c r="D69" s="91"/>
      <c r="E69" s="91"/>
      <c r="F69" s="91"/>
      <c r="G69" s="91"/>
      <c r="H69" s="91"/>
      <c r="I69" s="91"/>
      <c r="J69" s="91"/>
      <c r="K69" s="91"/>
      <c r="L69" s="91"/>
      <c r="M69" s="91"/>
      <c r="N69" s="91"/>
    </row>
    <row r="70" spans="1:14">
      <c r="A70" s="91"/>
      <c r="B70" s="91"/>
      <c r="C70" s="91"/>
      <c r="D70" s="91"/>
      <c r="E70" s="91"/>
      <c r="F70" s="91"/>
      <c r="G70" s="91"/>
      <c r="H70" s="91"/>
      <c r="I70" s="91"/>
      <c r="J70" s="91"/>
      <c r="K70" s="91"/>
      <c r="L70" s="91"/>
      <c r="M70" s="91"/>
      <c r="N70" s="91"/>
    </row>
    <row r="71" spans="1:14">
      <c r="A71" s="91"/>
      <c r="B71" s="91"/>
      <c r="C71" s="91"/>
      <c r="D71" s="91"/>
      <c r="E71" s="91"/>
      <c r="F71" s="91"/>
      <c r="G71" s="91"/>
      <c r="H71" s="91"/>
      <c r="I71" s="91"/>
      <c r="J71" s="91"/>
      <c r="K71" s="91"/>
      <c r="L71" s="91"/>
      <c r="M71" s="91"/>
      <c r="N71" s="91"/>
    </row>
    <row r="72" spans="1:14">
      <c r="A72" s="91"/>
      <c r="B72" s="91"/>
      <c r="C72" s="91"/>
      <c r="D72" s="91"/>
      <c r="E72" s="91"/>
      <c r="F72" s="91"/>
      <c r="G72" s="91"/>
      <c r="H72" s="91"/>
      <c r="I72" s="91"/>
      <c r="J72" s="91"/>
      <c r="K72" s="91"/>
      <c r="L72" s="91"/>
      <c r="M72" s="91"/>
      <c r="N72" s="91"/>
    </row>
    <row r="73" spans="1:14">
      <c r="A73" s="91"/>
      <c r="B73" s="91"/>
      <c r="C73" s="91"/>
      <c r="D73" s="91"/>
      <c r="E73" s="91"/>
      <c r="F73" s="91"/>
      <c r="G73" s="91"/>
      <c r="H73" s="91"/>
      <c r="I73" s="91"/>
      <c r="J73" s="91"/>
      <c r="K73" s="91"/>
      <c r="L73" s="91"/>
      <c r="M73" s="91"/>
      <c r="N73" s="91"/>
    </row>
    <row r="74" spans="1:14">
      <c r="A74" s="91"/>
      <c r="B74" s="91"/>
      <c r="C74" s="91"/>
      <c r="D74" s="91"/>
      <c r="E74" s="91"/>
      <c r="F74" s="91"/>
      <c r="G74" s="91"/>
      <c r="H74" s="91"/>
      <c r="I74" s="91"/>
      <c r="J74" s="91"/>
      <c r="K74" s="91"/>
      <c r="L74" s="91"/>
      <c r="M74" s="91"/>
      <c r="N74" s="91"/>
    </row>
    <row r="75" spans="1:14">
      <c r="A75" s="91"/>
      <c r="B75" s="91"/>
      <c r="C75" s="91"/>
      <c r="D75" s="91"/>
      <c r="E75" s="91"/>
      <c r="F75" s="91"/>
      <c r="G75" s="91"/>
      <c r="H75" s="91"/>
      <c r="I75" s="91"/>
      <c r="J75" s="91"/>
      <c r="K75" s="91"/>
      <c r="L75" s="91"/>
      <c r="M75" s="91"/>
      <c r="N75" s="91"/>
    </row>
    <row r="76" spans="1:14">
      <c r="A76" s="91"/>
      <c r="B76" s="91"/>
      <c r="C76" s="91"/>
      <c r="D76" s="91"/>
      <c r="E76" s="91"/>
      <c r="F76" s="91"/>
      <c r="G76" s="91"/>
      <c r="H76" s="91"/>
      <c r="I76" s="91"/>
      <c r="J76" s="91"/>
      <c r="K76" s="91"/>
      <c r="L76" s="91"/>
      <c r="M76" s="91"/>
      <c r="N76" s="91"/>
    </row>
    <row r="77" spans="1:14">
      <c r="A77" s="91"/>
      <c r="B77" s="91"/>
      <c r="C77" s="91"/>
      <c r="D77" s="91"/>
      <c r="E77" s="91"/>
      <c r="F77" s="91"/>
      <c r="G77" s="91"/>
      <c r="H77" s="91"/>
      <c r="I77" s="91"/>
      <c r="J77" s="91"/>
      <c r="K77" s="91"/>
      <c r="L77" s="91"/>
      <c r="M77" s="91"/>
      <c r="N77" s="91"/>
    </row>
    <row r="78" spans="1:14">
      <c r="A78" s="91"/>
      <c r="B78" s="91"/>
      <c r="C78" s="91"/>
      <c r="D78" s="91"/>
      <c r="E78" s="91"/>
      <c r="F78" s="91"/>
      <c r="G78" s="91"/>
      <c r="H78" s="91"/>
      <c r="I78" s="91"/>
      <c r="J78" s="91"/>
      <c r="K78" s="91"/>
      <c r="L78" s="91"/>
      <c r="M78" s="91"/>
      <c r="N78" s="91"/>
    </row>
    <row r="79" spans="1:14">
      <c r="A79" s="91"/>
      <c r="B79" s="91"/>
      <c r="C79" s="91"/>
      <c r="D79" s="91"/>
      <c r="E79" s="91"/>
      <c r="F79" s="91"/>
      <c r="G79" s="91"/>
      <c r="H79" s="91"/>
      <c r="I79" s="91"/>
      <c r="J79" s="91"/>
      <c r="K79" s="91"/>
      <c r="L79" s="91"/>
      <c r="M79" s="91"/>
      <c r="N79" s="91"/>
    </row>
    <row r="80" spans="1:14">
      <c r="A80" s="91"/>
      <c r="B80" s="91"/>
      <c r="C80" s="91"/>
      <c r="D80" s="91"/>
      <c r="E80" s="91"/>
      <c r="F80" s="91"/>
      <c r="G80" s="91"/>
      <c r="H80" s="91"/>
      <c r="I80" s="91"/>
      <c r="J80" s="91"/>
      <c r="K80" s="91"/>
      <c r="L80" s="91"/>
      <c r="M80" s="91"/>
      <c r="N80" s="91"/>
    </row>
  </sheetData>
  <sheetProtection password="EE03" sheet="1" objects="1" scenarios="1"/>
  <protectedRanges>
    <protectedRange sqref="K4:M4" name="Tapering_Rate_1"/>
  </protectedRanges>
  <mergeCells count="12">
    <mergeCell ref="J2:N2"/>
    <mergeCell ref="B22:G22"/>
    <mergeCell ref="B20:G21"/>
    <mergeCell ref="B5:F5"/>
    <mergeCell ref="B19:G19"/>
    <mergeCell ref="B6:G6"/>
    <mergeCell ref="K4:M4"/>
    <mergeCell ref="B3:G3"/>
    <mergeCell ref="B4:F4"/>
    <mergeCell ref="G4:G5"/>
    <mergeCell ref="K5:M5"/>
    <mergeCell ref="J3:N3"/>
  </mergeCells>
  <pageMargins left="0.7" right="0.7" top="0.75" bottom="0.75" header="0.3" footer="0.3"/>
  <pageSetup paperSize="9" scale="8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'Calculate Morphine Equivalent'!$S$5:$S$10</xm:f>
          </x14:formula1>
          <xm:sqref>K4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showGridLines="0" showRowColHeaders="0" zoomScaleNormal="100" workbookViewId="0">
      <selection activeCell="B5" sqref="B5:F5"/>
    </sheetView>
  </sheetViews>
  <sheetFormatPr defaultRowHeight="15"/>
  <cols>
    <col min="1" max="1" width="9.140625" customWidth="1"/>
    <col min="2" max="2" width="23.5703125" customWidth="1"/>
    <col min="3" max="3" width="13.5703125" customWidth="1"/>
    <col min="4" max="4" width="8.28515625" customWidth="1"/>
    <col min="5" max="5" width="4.7109375" customWidth="1"/>
    <col min="6" max="6" width="26.85546875" customWidth="1"/>
    <col min="7" max="7" width="13.5703125" customWidth="1"/>
    <col min="9" max="9" width="0.7109375" style="90" customWidth="1"/>
    <col min="10" max="14" width="10.28515625" customWidth="1"/>
  </cols>
  <sheetData>
    <row r="1" spans="1:20" ht="22.9" customHeight="1">
      <c r="A1" s="61"/>
      <c r="B1" s="61"/>
      <c r="C1" s="61"/>
      <c r="D1" s="61"/>
      <c r="E1" s="61"/>
      <c r="F1" s="61"/>
      <c r="G1" s="61"/>
      <c r="H1" s="61"/>
      <c r="J1" s="61"/>
      <c r="K1" s="61"/>
      <c r="L1" s="61"/>
      <c r="M1" s="61"/>
      <c r="N1" s="61"/>
    </row>
    <row r="2" spans="1:20" ht="35.450000000000003" customHeight="1">
      <c r="A2" s="61"/>
      <c r="B2" s="61"/>
      <c r="C2" s="61"/>
      <c r="D2" s="61"/>
      <c r="E2" s="61"/>
      <c r="F2" s="61"/>
      <c r="G2" s="61"/>
      <c r="H2" s="61"/>
      <c r="J2" s="160" t="s">
        <v>74</v>
      </c>
      <c r="K2" s="160"/>
      <c r="L2" s="160"/>
      <c r="M2" s="160"/>
      <c r="N2" s="160"/>
    </row>
    <row r="3" spans="1:20" ht="19.899999999999999" customHeight="1">
      <c r="A3" s="61"/>
      <c r="B3" s="153" t="s">
        <v>63</v>
      </c>
      <c r="C3" s="153"/>
      <c r="D3" s="153"/>
      <c r="E3" s="153"/>
      <c r="F3" s="153"/>
      <c r="G3" s="153"/>
      <c r="H3" s="104"/>
      <c r="I3" s="98"/>
      <c r="J3" s="152" t="s">
        <v>71</v>
      </c>
      <c r="K3" s="152"/>
      <c r="L3" s="152"/>
      <c r="M3" s="152"/>
      <c r="N3" s="152"/>
    </row>
    <row r="4" spans="1:20" ht="36" customHeight="1">
      <c r="A4" s="105"/>
      <c r="B4" s="154" t="s">
        <v>73</v>
      </c>
      <c r="C4" s="155"/>
      <c r="D4" s="155"/>
      <c r="E4" s="155"/>
      <c r="F4" s="155"/>
      <c r="G4" s="156"/>
      <c r="H4" s="105"/>
      <c r="I4" s="99"/>
      <c r="J4" s="81"/>
      <c r="K4" s="158" t="s">
        <v>29</v>
      </c>
      <c r="L4" s="158"/>
      <c r="M4" s="158"/>
      <c r="N4" s="20"/>
    </row>
    <row r="5" spans="1:20" s="1" customFormat="1" ht="36" customHeight="1">
      <c r="A5" s="46"/>
      <c r="B5" s="157" t="s">
        <v>36</v>
      </c>
      <c r="C5" s="157"/>
      <c r="D5" s="157"/>
      <c r="E5" s="157"/>
      <c r="F5" s="157"/>
      <c r="G5" s="97">
        <f>INDEX(A43:B49,MATCH(B5,A43:A49,0),2)</f>
        <v>0</v>
      </c>
      <c r="H5" s="15"/>
      <c r="I5" s="75"/>
      <c r="J5" s="15"/>
      <c r="K5" s="151" t="s">
        <v>17</v>
      </c>
      <c r="L5" s="151"/>
      <c r="M5" s="151"/>
      <c r="N5" s="11"/>
    </row>
    <row r="6" spans="1:20" s="1" customFormat="1" ht="21" customHeight="1">
      <c r="A6" s="46"/>
      <c r="B6" s="11"/>
      <c r="C6" s="11"/>
      <c r="D6" s="11"/>
      <c r="E6" s="11"/>
      <c r="F6" s="11"/>
      <c r="G6" s="11"/>
      <c r="H6" s="15"/>
      <c r="I6" s="75"/>
      <c r="J6" s="15"/>
      <c r="K6" s="85" t="s">
        <v>18</v>
      </c>
      <c r="L6" s="107" t="str">
        <f>IFERROR(MROUND($G$5*(1-$K$4),5),"")</f>
        <v/>
      </c>
      <c r="M6" s="108" t="s">
        <v>19</v>
      </c>
      <c r="N6" s="11"/>
    </row>
    <row r="7" spans="1:20" s="1" customFormat="1" ht="21" customHeight="1">
      <c r="A7" s="15"/>
      <c r="B7" s="143"/>
      <c r="C7" s="143"/>
      <c r="D7" s="143"/>
      <c r="E7" s="143"/>
      <c r="F7" s="143"/>
      <c r="G7" s="143"/>
      <c r="H7" s="6"/>
      <c r="I7" s="87"/>
      <c r="J7" s="6"/>
      <c r="K7" s="85" t="s">
        <v>20</v>
      </c>
      <c r="L7" s="107" t="str">
        <f>IFERROR(IF(L6&lt;$G$5*34%,MROUND(L6-$G$5*$K$4*0.5,5),MROUND($G$5*(1-$K$4*2),5)),"")</f>
        <v/>
      </c>
      <c r="M7" s="108" t="s">
        <v>19</v>
      </c>
      <c r="N7" s="11"/>
    </row>
    <row r="8" spans="1:20" s="2" customFormat="1" ht="21" customHeight="1">
      <c r="A8" s="34"/>
      <c r="B8" s="15"/>
      <c r="C8" s="4"/>
      <c r="D8" s="4"/>
      <c r="E8" s="4"/>
      <c r="F8" s="11"/>
      <c r="G8" s="11"/>
      <c r="H8" s="10"/>
      <c r="I8" s="100"/>
      <c r="J8" s="10"/>
      <c r="K8" s="85" t="s">
        <v>21</v>
      </c>
      <c r="L8" s="107" t="str">
        <f>IFERROR(IF(L7&lt;$G$5*34%,MROUND(L7-$G$5*$K$4*0.5,5),MROUND($G$5*(1-$K$4*3),5)),"")</f>
        <v/>
      </c>
      <c r="M8" s="108" t="s">
        <v>19</v>
      </c>
      <c r="N8" s="86"/>
    </row>
    <row r="9" spans="1:20" s="2" customFormat="1" ht="21" customHeight="1">
      <c r="A9" s="34"/>
      <c r="B9" s="139"/>
      <c r="C9" s="139"/>
      <c r="D9" s="139"/>
      <c r="E9" s="139"/>
      <c r="F9" s="139"/>
      <c r="G9" s="139"/>
      <c r="H9" s="22"/>
      <c r="I9" s="101"/>
      <c r="J9" s="22"/>
      <c r="K9" s="85" t="s">
        <v>22</v>
      </c>
      <c r="L9" s="107" t="str">
        <f>IFERROR(IF(L8&lt;$G$5*34%,MROUND(L8-$G$5*$K$4*0.5,5),MROUND($G$5*(1-$K$4*4),5)),"")</f>
        <v/>
      </c>
      <c r="M9" s="108" t="s">
        <v>19</v>
      </c>
      <c r="N9" s="86"/>
    </row>
    <row r="10" spans="1:20" s="1" customFormat="1" ht="21" customHeight="1">
      <c r="A10" s="15"/>
      <c r="B10" s="139"/>
      <c r="C10" s="139"/>
      <c r="D10" s="139"/>
      <c r="E10" s="139"/>
      <c r="F10" s="139"/>
      <c r="G10" s="139"/>
      <c r="H10" s="12"/>
      <c r="I10" s="102"/>
      <c r="J10" s="12"/>
      <c r="K10" s="85" t="s">
        <v>23</v>
      </c>
      <c r="L10" s="107" t="str">
        <f>IFERROR(IF(L9&lt;$G$5*34%,MROUND(L9-$G$5*$K$4*0.5,5),MROUND($G$5*(1-$K$4*5),5)),"")</f>
        <v/>
      </c>
      <c r="M10" s="108" t="s">
        <v>19</v>
      </c>
      <c r="N10" s="11"/>
    </row>
    <row r="11" spans="1:20" s="1" customFormat="1" ht="21" customHeight="1">
      <c r="A11" s="15"/>
      <c r="B11" s="138"/>
      <c r="C11" s="138"/>
      <c r="D11" s="138"/>
      <c r="E11" s="138"/>
      <c r="F11" s="138"/>
      <c r="G11" s="138"/>
      <c r="H11" s="35"/>
      <c r="I11" s="103"/>
      <c r="J11" s="78"/>
      <c r="K11" s="85" t="s">
        <v>24</v>
      </c>
      <c r="L11" s="107" t="str">
        <f>IFERROR(IF(L10&lt;$G$5*34%,MROUND(L10-$G$5*$K$4*0.5,5),MROUND($G$5*(1-$K$4*6),5)),"")</f>
        <v/>
      </c>
      <c r="M11" s="108" t="s">
        <v>19</v>
      </c>
      <c r="N11" s="11"/>
      <c r="R11"/>
    </row>
    <row r="12" spans="1:20" s="1" customFormat="1" ht="21" customHeight="1">
      <c r="A12" s="15"/>
      <c r="B12" s="61"/>
      <c r="C12" s="61"/>
      <c r="D12" s="61"/>
      <c r="E12" s="61"/>
      <c r="F12" s="61"/>
      <c r="G12" s="61"/>
      <c r="H12" s="10"/>
      <c r="I12" s="100"/>
      <c r="J12" s="10"/>
      <c r="K12" s="85" t="s">
        <v>25</v>
      </c>
      <c r="L12" s="107" t="str">
        <f>IFERROR(IF(L11&lt;$G$5*34%,MROUND(L11-$G$5*$K$4*0.5,5),MROUND($G$5*(1-$K$4*7),5)),"")</f>
        <v/>
      </c>
      <c r="M12" s="108" t="s">
        <v>19</v>
      </c>
      <c r="N12" s="11"/>
      <c r="O12"/>
    </row>
    <row r="13" spans="1:20" s="1" customFormat="1" ht="21" customHeight="1">
      <c r="A13" s="15"/>
      <c r="B13" s="61"/>
      <c r="C13" s="61"/>
      <c r="D13" s="61"/>
      <c r="E13" s="61"/>
      <c r="F13" s="61"/>
      <c r="G13" s="61"/>
      <c r="H13" s="10"/>
      <c r="I13" s="100"/>
      <c r="J13" s="10"/>
      <c r="K13" s="85" t="s">
        <v>26</v>
      </c>
      <c r="L13" s="107" t="str">
        <f>IFERROR(IF(L12&lt;$G$5*34%,MROUND(L12-$G$5*$K$4*0.5,5),MROUND($G$5*(1-$K$4*8),5)),"")</f>
        <v/>
      </c>
      <c r="M13" s="108" t="s">
        <v>19</v>
      </c>
      <c r="N13" s="11"/>
      <c r="T13"/>
    </row>
    <row r="14" spans="1:20" s="1" customFormat="1" ht="21" customHeight="1">
      <c r="A14" s="15"/>
      <c r="B14" s="11"/>
      <c r="C14" s="11"/>
      <c r="D14" s="39"/>
      <c r="E14" s="39"/>
      <c r="F14" s="61"/>
      <c r="G14" s="61"/>
      <c r="H14" s="10"/>
      <c r="I14" s="100"/>
      <c r="J14" s="10"/>
      <c r="K14" s="85" t="s">
        <v>27</v>
      </c>
      <c r="L14" s="107" t="str">
        <f>IFERROR(IF(L13&lt;$G$5*34%,MROUND(L13-$G$5*$K$4*0.5,5),MROUND($G$5*(1-$K$4*9),5)),"")</f>
        <v/>
      </c>
      <c r="M14" s="108" t="s">
        <v>19</v>
      </c>
      <c r="N14" s="11"/>
    </row>
    <row r="15" spans="1:20" s="1" customFormat="1" ht="21" customHeight="1">
      <c r="A15" s="15"/>
      <c r="B15" s="11"/>
      <c r="C15" s="11"/>
      <c r="D15" s="39"/>
      <c r="E15" s="61"/>
      <c r="F15" s="61"/>
      <c r="G15" s="61"/>
      <c r="H15" s="10"/>
      <c r="I15" s="100"/>
      <c r="J15" s="10"/>
      <c r="K15" s="85" t="s">
        <v>28</v>
      </c>
      <c r="L15" s="107" t="str">
        <f>IFERROR(IF(L14&lt;$G$5*34%,MROUND(L14-$G$5*$K$4*0.5,5),MROUND($G$5*(1-$K$4*10),5)),"")</f>
        <v/>
      </c>
      <c r="M15" s="108" t="s">
        <v>19</v>
      </c>
      <c r="N15" s="11"/>
    </row>
    <row r="16" spans="1:20" s="1" customFormat="1" ht="21" customHeight="1">
      <c r="A16" s="15"/>
      <c r="B16" s="11"/>
      <c r="C16" s="11"/>
      <c r="D16" s="39"/>
      <c r="E16" s="61"/>
      <c r="F16" s="61"/>
      <c r="G16" s="61"/>
      <c r="H16" s="10"/>
      <c r="I16" s="100"/>
      <c r="J16" s="10"/>
      <c r="K16" s="85" t="s">
        <v>42</v>
      </c>
      <c r="L16" s="107" t="str">
        <f>IFERROR(IF(L15&lt;$G$5*34%,MROUND(L15-$G$5*$K$4*0.5,5),MROUND($G$5*(1-$K$4*11),5)),"")</f>
        <v/>
      </c>
      <c r="M16" s="108" t="s">
        <v>19</v>
      </c>
      <c r="N16" s="11"/>
    </row>
    <row r="17" spans="1:14" s="1" customFormat="1" ht="21" customHeight="1">
      <c r="A17" s="15"/>
      <c r="B17" s="11"/>
      <c r="C17" s="11"/>
      <c r="D17" s="39"/>
      <c r="E17" s="61"/>
      <c r="F17" s="61"/>
      <c r="G17" s="61"/>
      <c r="H17" s="10"/>
      <c r="I17" s="100"/>
      <c r="J17" s="10"/>
      <c r="K17" s="85" t="s">
        <v>43</v>
      </c>
      <c r="L17" s="107" t="str">
        <f>IFERROR(IF(L16&lt;$G$5*34%,MROUND(L16-$G$5*$K$4*0.5,5),MROUND($G$5*(1-$K$4*12),5)),"")</f>
        <v/>
      </c>
      <c r="M17" s="108" t="s">
        <v>19</v>
      </c>
      <c r="N17" s="11"/>
    </row>
    <row r="18" spans="1:14" s="1" customFormat="1" ht="21" customHeight="1">
      <c r="A18" s="15"/>
      <c r="B18" s="11"/>
      <c r="C18" s="11"/>
      <c r="D18" s="39"/>
      <c r="E18" s="61"/>
      <c r="F18" s="61"/>
      <c r="G18" s="61"/>
      <c r="H18" s="10"/>
      <c r="I18" s="100"/>
      <c r="J18" s="10"/>
      <c r="K18" s="85" t="s">
        <v>44</v>
      </c>
      <c r="L18" s="107" t="str">
        <f>IFERROR(IF(L17&lt;$G$5*34%,MROUND(L17-$G$5*$K$4*0.5,5),MROUND($G$5*(1-$K$4*13),5)),"")</f>
        <v/>
      </c>
      <c r="M18" s="108" t="s">
        <v>19</v>
      </c>
      <c r="N18" s="11"/>
    </row>
    <row r="19" spans="1:14" s="1" customFormat="1" ht="21" customHeight="1">
      <c r="A19" s="15"/>
      <c r="B19" s="11"/>
      <c r="C19" s="11"/>
      <c r="D19" s="39"/>
      <c r="E19" s="61"/>
      <c r="F19" s="61"/>
      <c r="G19" s="61"/>
      <c r="H19" s="10"/>
      <c r="I19" s="100"/>
      <c r="J19" s="10"/>
      <c r="K19" s="85" t="s">
        <v>45</v>
      </c>
      <c r="L19" s="107" t="str">
        <f>IFERROR(IF(L18&lt;$G$5*34%,MROUND(L18-$G$5*$K$4*0.5,5),MROUND($G$5*(1-$K$4*14),5)),"")</f>
        <v/>
      </c>
      <c r="M19" s="108" t="s">
        <v>19</v>
      </c>
      <c r="N19" s="11"/>
    </row>
    <row r="20" spans="1:14" s="1" customFormat="1" ht="21" customHeight="1">
      <c r="A20" s="15"/>
      <c r="B20" s="11"/>
      <c r="C20" s="11"/>
      <c r="D20" s="39"/>
      <c r="E20" s="61"/>
      <c r="F20" s="61"/>
      <c r="G20" s="61"/>
      <c r="H20" s="10"/>
      <c r="I20" s="100"/>
      <c r="J20" s="10"/>
      <c r="K20" s="85" t="s">
        <v>46</v>
      </c>
      <c r="L20" s="107" t="str">
        <f>IFERROR(IF(L19&lt;$G$5*34%,MROUND(L19-$G$5*$K$4*0.5,5),MROUND($G$5*(1-$K$4*15),5)),"")</f>
        <v/>
      </c>
      <c r="M20" s="108" t="s">
        <v>19</v>
      </c>
      <c r="N20" s="11"/>
    </row>
    <row r="21" spans="1:14" s="1" customFormat="1" ht="21" customHeight="1">
      <c r="A21" s="15"/>
      <c r="B21" s="61"/>
      <c r="C21" s="61"/>
      <c r="D21" s="61"/>
      <c r="E21" s="61"/>
      <c r="F21" s="61"/>
      <c r="G21" s="61"/>
      <c r="H21" s="10"/>
      <c r="I21" s="100"/>
      <c r="J21" s="10"/>
      <c r="K21" s="85" t="s">
        <v>47</v>
      </c>
      <c r="L21" s="107" t="str">
        <f>IFERROR(IF(L20&lt;$G$5*34%,MROUND(L20-$G$5*$K$4*0.5,5),MROUND($G$5*(1-$K$4*16),5)),"")</f>
        <v/>
      </c>
      <c r="M21" s="108" t="s">
        <v>19</v>
      </c>
      <c r="N21" s="11"/>
    </row>
    <row r="22" spans="1:14" s="1" customFormat="1" ht="21" customHeight="1">
      <c r="A22" s="15"/>
      <c r="B22" s="61"/>
      <c r="C22" s="61"/>
      <c r="D22" s="61"/>
      <c r="E22" s="61"/>
      <c r="F22" s="61"/>
      <c r="G22" s="61"/>
      <c r="H22" s="10"/>
      <c r="I22" s="100"/>
      <c r="J22" s="10"/>
      <c r="K22" s="85" t="s">
        <v>48</v>
      </c>
      <c r="L22" s="107" t="str">
        <f>IFERROR(IF(L21&lt;$G$5*34%,MROUND(L21-$G$5*$K$4*0.5,5),MROUND($G$5*(1-$K$4*17),5)),"")</f>
        <v/>
      </c>
      <c r="M22" s="108" t="s">
        <v>19</v>
      </c>
      <c r="N22" s="11"/>
    </row>
    <row r="23" spans="1:14" s="1" customFormat="1" ht="21" customHeight="1">
      <c r="A23" s="15"/>
      <c r="B23" s="61"/>
      <c r="C23" s="61"/>
      <c r="D23" s="61"/>
      <c r="E23" s="61"/>
      <c r="F23" s="61"/>
      <c r="G23" s="61"/>
      <c r="H23" s="10"/>
      <c r="I23" s="100"/>
      <c r="J23" s="10"/>
      <c r="K23" s="85" t="s">
        <v>49</v>
      </c>
      <c r="L23" s="107" t="str">
        <f>IFERROR(IF(L22&lt;$G$5*34%,MROUND(L22-$G$5*$K$4*0.5,5),MROUND($G$5*(1-$K$4*18),5)),"")</f>
        <v/>
      </c>
      <c r="M23" s="108" t="s">
        <v>19</v>
      </c>
      <c r="N23" s="11"/>
    </row>
    <row r="24" spans="1:14" s="1" customFormat="1" ht="21" customHeight="1">
      <c r="A24" s="15"/>
      <c r="B24" s="61"/>
      <c r="C24" s="61"/>
      <c r="D24" s="61"/>
      <c r="E24" s="61"/>
      <c r="F24" s="61"/>
      <c r="G24" s="61"/>
      <c r="H24" s="10"/>
      <c r="I24" s="100"/>
      <c r="J24" s="10"/>
      <c r="K24" s="85" t="s">
        <v>50</v>
      </c>
      <c r="L24" s="107" t="str">
        <f>IFERROR(IF(L23&lt;$G$5*34%,MROUND(L23-$G$5*$K$4*0.5,5),MROUND($G$5*(1-$K$4*19),5)),"")</f>
        <v/>
      </c>
      <c r="M24" s="108" t="s">
        <v>19</v>
      </c>
      <c r="N24" s="11"/>
    </row>
    <row r="25" spans="1:14" s="1" customFormat="1" ht="21.6" customHeight="1">
      <c r="A25" s="15"/>
      <c r="B25" s="61"/>
      <c r="C25" s="61"/>
      <c r="D25" s="61"/>
      <c r="E25" s="61"/>
      <c r="F25" s="61"/>
      <c r="G25" s="61"/>
      <c r="H25" s="10"/>
      <c r="I25" s="100"/>
      <c r="J25" s="10"/>
      <c r="K25" s="85" t="s">
        <v>51</v>
      </c>
      <c r="L25" s="107" t="str">
        <f>IFERROR(IF(L24&lt;$G$5*34%,MROUND(L24-$G$5*$K$4*0.5,5),MROUND($G$5*(1-$K$4*20),5)),"")</f>
        <v/>
      </c>
      <c r="M25" s="108" t="s">
        <v>19</v>
      </c>
      <c r="N25" s="11"/>
    </row>
    <row r="26" spans="1:14" s="1" customFormat="1" ht="31.9" customHeight="1">
      <c r="A26" s="15"/>
      <c r="B26" s="61"/>
      <c r="C26" s="61"/>
      <c r="D26" s="61"/>
      <c r="E26" s="61"/>
      <c r="F26" s="61"/>
      <c r="G26" s="61"/>
      <c r="H26" s="10"/>
      <c r="I26" s="100"/>
      <c r="J26" s="10"/>
      <c r="K26" s="17"/>
      <c r="L26" s="17"/>
      <c r="M26" s="17"/>
      <c r="N26" s="11"/>
    </row>
    <row r="37" spans="1:14" ht="22.15" customHeight="1"/>
    <row r="38" spans="1:14">
      <c r="A38" s="91"/>
      <c r="B38" s="91"/>
      <c r="C38" s="91"/>
      <c r="D38" s="91"/>
      <c r="E38" s="91"/>
      <c r="F38" s="91"/>
      <c r="G38" s="91"/>
      <c r="H38" s="91"/>
      <c r="I38" s="91"/>
      <c r="J38" s="91"/>
      <c r="K38" s="91"/>
      <c r="L38" s="91"/>
      <c r="M38" s="91"/>
      <c r="N38" s="91"/>
    </row>
    <row r="39" spans="1:14">
      <c r="A39" s="91"/>
      <c r="B39" s="91"/>
      <c r="C39" s="91"/>
      <c r="D39" s="91"/>
      <c r="E39" s="91"/>
      <c r="F39" s="91"/>
      <c r="G39" s="91"/>
      <c r="H39" s="91"/>
      <c r="I39" s="91"/>
      <c r="J39" s="91"/>
      <c r="K39" s="91"/>
      <c r="L39" s="91"/>
      <c r="M39" s="91"/>
      <c r="N39" s="91"/>
    </row>
    <row r="40" spans="1:14">
      <c r="A40" s="91"/>
      <c r="B40" s="91"/>
      <c r="C40" s="91"/>
      <c r="D40" s="91"/>
      <c r="E40" s="91"/>
      <c r="F40" s="91"/>
      <c r="G40" s="91"/>
      <c r="H40" s="91"/>
      <c r="I40" s="91"/>
      <c r="J40" s="91"/>
      <c r="K40" s="91"/>
      <c r="L40" s="91"/>
      <c r="M40" s="91"/>
      <c r="N40" s="91"/>
    </row>
    <row r="41" spans="1:14">
      <c r="A41" s="91"/>
      <c r="B41" s="91"/>
      <c r="C41" s="91"/>
      <c r="D41" s="91"/>
      <c r="E41" s="91"/>
      <c r="F41" s="91"/>
      <c r="G41" s="91"/>
      <c r="H41" s="91"/>
      <c r="I41" s="91"/>
      <c r="J41" s="91"/>
      <c r="K41" s="91"/>
      <c r="L41" s="91"/>
      <c r="M41" s="91"/>
      <c r="N41" s="91"/>
    </row>
    <row r="42" spans="1:14">
      <c r="A42" s="91"/>
      <c r="B42" s="91"/>
      <c r="C42" s="91"/>
      <c r="D42" s="91"/>
      <c r="E42" s="91"/>
      <c r="F42" s="91"/>
      <c r="G42" s="91"/>
      <c r="H42" s="91"/>
      <c r="I42" s="91"/>
      <c r="J42" s="91"/>
      <c r="K42" s="91"/>
      <c r="L42" s="91"/>
      <c r="M42" s="91"/>
      <c r="N42" s="91"/>
    </row>
    <row r="43" spans="1:14">
      <c r="A43" s="21" t="s">
        <v>36</v>
      </c>
      <c r="B43" s="21"/>
      <c r="C43" s="91"/>
      <c r="D43" s="91"/>
      <c r="E43" s="91"/>
      <c r="F43" s="91"/>
      <c r="G43" s="91"/>
      <c r="H43" s="91"/>
      <c r="I43" s="91"/>
      <c r="J43" s="91"/>
      <c r="K43" s="91"/>
      <c r="L43" s="91"/>
      <c r="M43" s="91"/>
      <c r="N43" s="91"/>
    </row>
    <row r="44" spans="1:14">
      <c r="A44" s="21" t="s">
        <v>30</v>
      </c>
      <c r="B44" s="21">
        <f>'Calculate Morphine Equivalent'!D14</f>
        <v>0</v>
      </c>
      <c r="C44" s="91"/>
      <c r="D44" s="91"/>
      <c r="E44" s="91"/>
      <c r="F44" s="91"/>
      <c r="G44" s="91"/>
      <c r="H44" s="91"/>
      <c r="I44" s="91"/>
      <c r="J44" s="91"/>
      <c r="K44" s="91"/>
      <c r="L44" s="91"/>
      <c r="M44" s="91"/>
      <c r="N44" s="91"/>
    </row>
    <row r="45" spans="1:14">
      <c r="A45" s="21" t="s">
        <v>31</v>
      </c>
      <c r="B45" s="21">
        <f>'Calculate Morphine Equivalent'!D15</f>
        <v>0</v>
      </c>
      <c r="C45" s="91"/>
      <c r="D45" s="91"/>
      <c r="E45" s="91"/>
      <c r="F45" s="91"/>
      <c r="G45" s="91"/>
      <c r="H45" s="91"/>
      <c r="I45" s="91"/>
      <c r="J45" s="91"/>
      <c r="K45" s="91"/>
      <c r="L45" s="91"/>
      <c r="M45" s="91"/>
      <c r="N45" s="91"/>
    </row>
    <row r="46" spans="1:14">
      <c r="A46" s="21" t="s">
        <v>32</v>
      </c>
      <c r="B46" s="21">
        <f>'Calculate Morphine Equivalent'!D16</f>
        <v>0</v>
      </c>
      <c r="C46" s="91"/>
      <c r="D46" s="91"/>
      <c r="E46" s="91"/>
      <c r="F46" s="91"/>
      <c r="G46" s="91"/>
      <c r="H46" s="91"/>
      <c r="I46" s="91"/>
      <c r="J46" s="91"/>
      <c r="K46" s="91"/>
      <c r="L46" s="91"/>
      <c r="M46" s="91"/>
      <c r="N46" s="91"/>
    </row>
    <row r="47" spans="1:14">
      <c r="A47" s="21" t="s">
        <v>33</v>
      </c>
      <c r="B47" s="21">
        <f>'Calculate Morphine Equivalent'!D17</f>
        <v>0</v>
      </c>
      <c r="C47" s="91"/>
      <c r="D47" s="91"/>
      <c r="E47" s="91"/>
      <c r="F47" s="91"/>
      <c r="G47" s="91"/>
      <c r="H47" s="91"/>
      <c r="I47" s="91"/>
      <c r="J47" s="91"/>
      <c r="K47" s="91"/>
      <c r="L47" s="91"/>
      <c r="M47" s="91"/>
      <c r="N47" s="91"/>
    </row>
    <row r="48" spans="1:14">
      <c r="A48" s="21" t="s">
        <v>34</v>
      </c>
      <c r="B48" s="21">
        <f>'Calculate Morphine Equivalent'!D18</f>
        <v>0</v>
      </c>
      <c r="C48" s="91"/>
      <c r="D48" s="91"/>
      <c r="E48" s="91"/>
      <c r="F48" s="91"/>
      <c r="G48" s="91"/>
      <c r="H48" s="91"/>
      <c r="I48" s="91"/>
      <c r="J48" s="91"/>
      <c r="K48" s="91"/>
      <c r="L48" s="91"/>
      <c r="M48" s="91"/>
      <c r="N48" s="91"/>
    </row>
    <row r="49" spans="1:14">
      <c r="A49" s="21" t="s">
        <v>35</v>
      </c>
      <c r="B49" s="21">
        <f>'Calculate Morphine Equivalent'!D19</f>
        <v>0</v>
      </c>
      <c r="C49" s="91"/>
      <c r="D49" s="91"/>
      <c r="E49" s="91"/>
      <c r="F49" s="91"/>
      <c r="G49" s="91"/>
      <c r="H49" s="91"/>
      <c r="I49" s="91"/>
      <c r="J49" s="91"/>
      <c r="K49" s="91"/>
      <c r="L49" s="91"/>
      <c r="M49" s="91"/>
      <c r="N49" s="91"/>
    </row>
    <row r="50" spans="1:14">
      <c r="A50" s="91"/>
      <c r="B50" s="91"/>
      <c r="C50" s="91"/>
      <c r="D50" s="91"/>
      <c r="E50" s="91"/>
      <c r="F50" s="91"/>
      <c r="G50" s="91"/>
      <c r="H50" s="91"/>
      <c r="I50" s="91"/>
      <c r="J50" s="91"/>
      <c r="K50" s="91"/>
      <c r="L50" s="91"/>
      <c r="M50" s="91"/>
      <c r="N50" s="91"/>
    </row>
    <row r="51" spans="1:14">
      <c r="A51" s="91"/>
      <c r="B51" s="91"/>
      <c r="C51" s="91"/>
      <c r="D51" s="91"/>
      <c r="E51" s="91"/>
      <c r="F51" s="91"/>
      <c r="G51" s="91"/>
      <c r="H51" s="91"/>
      <c r="I51" s="91"/>
      <c r="J51" s="91"/>
      <c r="K51" s="91"/>
      <c r="L51" s="91"/>
      <c r="M51" s="91"/>
      <c r="N51" s="91"/>
    </row>
    <row r="52" spans="1:14">
      <c r="A52" s="91"/>
      <c r="B52" s="91"/>
      <c r="C52" s="91"/>
      <c r="D52" s="91"/>
      <c r="E52" s="91"/>
      <c r="F52" s="91"/>
      <c r="G52" s="91"/>
      <c r="H52" s="91"/>
      <c r="I52" s="91"/>
      <c r="J52" s="91"/>
      <c r="K52" s="91"/>
      <c r="L52" s="91"/>
      <c r="M52" s="91"/>
      <c r="N52" s="91"/>
    </row>
    <row r="53" spans="1:14">
      <c r="A53" s="91"/>
      <c r="B53" s="91"/>
      <c r="C53" s="91"/>
      <c r="D53" s="91"/>
      <c r="E53" s="91"/>
      <c r="F53" s="91"/>
      <c r="G53" s="91"/>
      <c r="H53" s="91"/>
      <c r="I53" s="91"/>
      <c r="J53" s="91"/>
      <c r="K53" s="91"/>
      <c r="L53" s="91"/>
      <c r="M53" s="91"/>
      <c r="N53" s="91"/>
    </row>
    <row r="54" spans="1:14">
      <c r="A54" s="91"/>
      <c r="B54" s="91"/>
      <c r="C54" s="91"/>
      <c r="D54" s="91"/>
      <c r="E54" s="91"/>
      <c r="F54" s="91"/>
      <c r="G54" s="91"/>
      <c r="H54" s="91"/>
      <c r="I54" s="91"/>
      <c r="J54" s="91"/>
      <c r="K54" s="91"/>
      <c r="L54" s="91"/>
      <c r="M54" s="91"/>
      <c r="N54" s="91"/>
    </row>
    <row r="55" spans="1:14">
      <c r="A55" s="91"/>
      <c r="B55" s="91"/>
      <c r="C55" s="91"/>
      <c r="D55" s="91"/>
      <c r="E55" s="91"/>
      <c r="F55" s="91"/>
      <c r="G55" s="91"/>
      <c r="H55" s="91"/>
      <c r="I55" s="91"/>
      <c r="J55" s="91"/>
      <c r="K55" s="91"/>
      <c r="L55" s="91"/>
      <c r="M55" s="91"/>
      <c r="N55" s="91"/>
    </row>
    <row r="56" spans="1:14">
      <c r="A56" s="91"/>
      <c r="B56" s="91"/>
      <c r="C56" s="91"/>
      <c r="D56" s="91"/>
      <c r="E56" s="91"/>
      <c r="F56" s="91"/>
      <c r="G56" s="91"/>
      <c r="H56" s="91"/>
      <c r="I56" s="91"/>
      <c r="J56" s="91"/>
      <c r="K56" s="91"/>
      <c r="L56" s="91"/>
      <c r="M56" s="91"/>
      <c r="N56" s="91"/>
    </row>
    <row r="57" spans="1:14">
      <c r="A57" s="91"/>
      <c r="B57" s="91"/>
      <c r="C57" s="91"/>
      <c r="D57" s="91"/>
      <c r="E57" s="91"/>
      <c r="F57" s="91"/>
      <c r="G57" s="91"/>
      <c r="H57" s="91"/>
      <c r="I57" s="91"/>
      <c r="J57" s="91"/>
      <c r="K57" s="91"/>
      <c r="L57" s="91"/>
      <c r="M57" s="91"/>
      <c r="N57" s="91"/>
    </row>
    <row r="58" spans="1:14">
      <c r="A58" s="91"/>
      <c r="B58" s="91"/>
      <c r="C58" s="91"/>
      <c r="D58" s="91"/>
      <c r="E58" s="91"/>
      <c r="F58" s="91"/>
      <c r="G58" s="91"/>
      <c r="H58" s="91"/>
      <c r="I58" s="91"/>
      <c r="J58" s="91"/>
      <c r="K58" s="91"/>
      <c r="L58" s="91"/>
      <c r="M58" s="91"/>
      <c r="N58" s="91"/>
    </row>
    <row r="59" spans="1:14">
      <c r="A59" s="91"/>
      <c r="B59" s="91"/>
      <c r="C59" s="91"/>
      <c r="D59" s="91"/>
      <c r="E59" s="91"/>
      <c r="F59" s="91"/>
      <c r="G59" s="91"/>
      <c r="H59" s="91"/>
      <c r="I59" s="91"/>
      <c r="J59" s="91"/>
      <c r="K59" s="91"/>
      <c r="L59" s="91"/>
      <c r="M59" s="91"/>
      <c r="N59" s="91"/>
    </row>
    <row r="60" spans="1:14">
      <c r="A60" s="91"/>
      <c r="B60" s="91"/>
      <c r="C60" s="91"/>
      <c r="D60" s="91"/>
      <c r="E60" s="91"/>
      <c r="F60" s="91"/>
      <c r="G60" s="91"/>
      <c r="H60" s="91"/>
      <c r="I60" s="91"/>
      <c r="J60" s="91"/>
      <c r="K60" s="91"/>
      <c r="L60" s="91"/>
      <c r="M60" s="91"/>
      <c r="N60" s="91"/>
    </row>
    <row r="61" spans="1:14">
      <c r="A61" s="91"/>
      <c r="B61" s="91"/>
      <c r="C61" s="91"/>
      <c r="D61" s="91"/>
      <c r="E61" s="91"/>
      <c r="F61" s="91"/>
      <c r="G61" s="91"/>
      <c r="H61" s="91"/>
      <c r="I61" s="91"/>
      <c r="J61" s="91"/>
      <c r="K61" s="91"/>
      <c r="L61" s="91"/>
      <c r="M61" s="91"/>
      <c r="N61" s="91"/>
    </row>
    <row r="62" spans="1:14">
      <c r="A62" s="91"/>
      <c r="B62" s="91"/>
      <c r="C62" s="91"/>
      <c r="D62" s="91"/>
      <c r="E62" s="91"/>
      <c r="F62" s="91"/>
      <c r="G62" s="91"/>
      <c r="H62" s="91"/>
      <c r="I62" s="91"/>
      <c r="J62" s="91"/>
      <c r="K62" s="91"/>
      <c r="L62" s="91"/>
      <c r="M62" s="91"/>
      <c r="N62" s="91"/>
    </row>
    <row r="63" spans="1:14">
      <c r="A63" s="91"/>
      <c r="B63" s="91"/>
      <c r="C63" s="91"/>
      <c r="D63" s="91"/>
      <c r="E63" s="91"/>
      <c r="F63" s="91"/>
      <c r="G63" s="91"/>
      <c r="H63" s="91"/>
      <c r="I63" s="91"/>
      <c r="J63" s="91"/>
      <c r="K63" s="91"/>
      <c r="L63" s="91"/>
      <c r="M63" s="91"/>
      <c r="N63" s="91"/>
    </row>
    <row r="64" spans="1:14">
      <c r="A64" s="91"/>
      <c r="B64" s="91"/>
      <c r="C64" s="91"/>
      <c r="D64" s="91"/>
      <c r="E64" s="91"/>
      <c r="F64" s="91"/>
      <c r="G64" s="91"/>
      <c r="H64" s="91"/>
      <c r="I64" s="91"/>
      <c r="J64" s="91"/>
      <c r="K64" s="91"/>
      <c r="L64" s="91"/>
      <c r="M64" s="91"/>
      <c r="N64" s="91"/>
    </row>
    <row r="65" spans="1:14">
      <c r="A65" s="91"/>
      <c r="B65" s="91"/>
      <c r="C65" s="91"/>
      <c r="D65" s="91"/>
      <c r="E65" s="91"/>
      <c r="F65" s="91"/>
      <c r="G65" s="91"/>
      <c r="H65" s="91"/>
      <c r="I65" s="91"/>
      <c r="J65" s="91"/>
      <c r="K65" s="91"/>
      <c r="L65" s="91"/>
      <c r="M65" s="91"/>
      <c r="N65" s="91"/>
    </row>
    <row r="66" spans="1:14">
      <c r="A66" s="91"/>
      <c r="B66" s="91"/>
      <c r="C66" s="91"/>
      <c r="D66" s="91"/>
      <c r="E66" s="91"/>
      <c r="F66" s="91"/>
      <c r="G66" s="91"/>
      <c r="H66" s="91"/>
      <c r="I66" s="91"/>
      <c r="J66" s="91"/>
      <c r="K66" s="91"/>
      <c r="L66" s="91"/>
      <c r="M66" s="91"/>
      <c r="N66" s="91"/>
    </row>
    <row r="67" spans="1:14">
      <c r="A67" s="91"/>
      <c r="B67" s="91"/>
      <c r="C67" s="91"/>
      <c r="D67" s="91"/>
      <c r="E67" s="91"/>
      <c r="F67" s="91"/>
      <c r="G67" s="91"/>
      <c r="H67" s="91"/>
      <c r="I67" s="91"/>
      <c r="J67" s="91"/>
      <c r="K67" s="91"/>
      <c r="L67" s="91"/>
      <c r="M67" s="91"/>
      <c r="N67" s="91"/>
    </row>
    <row r="68" spans="1:14">
      <c r="A68" s="91"/>
      <c r="B68" s="91"/>
      <c r="C68" s="91"/>
      <c r="D68" s="91"/>
      <c r="E68" s="91"/>
      <c r="F68" s="91"/>
      <c r="G68" s="91"/>
      <c r="H68" s="91"/>
      <c r="I68" s="91"/>
      <c r="J68" s="91"/>
      <c r="K68" s="91"/>
      <c r="L68" s="91"/>
      <c r="M68" s="91"/>
      <c r="N68" s="91"/>
    </row>
  </sheetData>
  <sheetProtection password="EE03" sheet="1" objects="1" scenarios="1"/>
  <protectedRanges>
    <protectedRange sqref="K4:M4" name="Tapering_Rate_2"/>
    <protectedRange sqref="B5:F5" name="Medication_Type"/>
  </protectedRanges>
  <mergeCells count="10">
    <mergeCell ref="J2:N2"/>
    <mergeCell ref="B3:G3"/>
    <mergeCell ref="B4:G4"/>
    <mergeCell ref="J3:N3"/>
    <mergeCell ref="B11:G11"/>
    <mergeCell ref="B9:G10"/>
    <mergeCell ref="B5:F5"/>
    <mergeCell ref="B7:G7"/>
    <mergeCell ref="K4:M4"/>
    <mergeCell ref="K5:M5"/>
  </mergeCells>
  <dataValidations count="1">
    <dataValidation type="list" allowBlank="1" showInputMessage="1" showErrorMessage="1" sqref="B5:F5">
      <formula1>$A$43:$A$49</formula1>
    </dataValidation>
  </dataValidations>
  <pageMargins left="0.7" right="0.7" top="0.75" bottom="0.75" header="0.3" footer="0.3"/>
  <pageSetup paperSize="9" scale="81"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'Calculate Morphine Equivalent'!$S$5:$S$10</xm:f>
          </x14:formula1>
          <xm:sqref>K4:M4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Important Information</vt:lpstr>
      <vt:lpstr>Calculate Morphine Equivalent</vt:lpstr>
      <vt:lpstr>Sheet1</vt:lpstr>
      <vt:lpstr>Total Dose Reduction</vt:lpstr>
      <vt:lpstr>Specific Dose Reduction</vt:lpstr>
      <vt:lpstr>'Calculate Morphine Equivalent'!Print_Area</vt:lpstr>
      <vt:lpstr>'Important Information'!Print_Area</vt:lpstr>
      <vt:lpstr>'Specific Dose Reduction'!Print_Area</vt:lpstr>
      <vt:lpstr>'Total Dose Reduction'!Print_Area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 Tredinnick</dc:creator>
  <cp:lastModifiedBy>Justin Lam</cp:lastModifiedBy>
  <cp:lastPrinted>2016-06-06T00:43:29Z</cp:lastPrinted>
  <dcterms:created xsi:type="dcterms:W3CDTF">2016-04-10T23:04:10Z</dcterms:created>
  <dcterms:modified xsi:type="dcterms:W3CDTF">2016-06-06T02:16:04Z</dcterms:modified>
</cp:coreProperties>
</file>